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/>
  <mc:AlternateContent xmlns:mc="http://schemas.openxmlformats.org/markup-compatibility/2006">
    <mc:Choice Requires="x15">
      <x15ac:absPath xmlns:x15ac="http://schemas.microsoft.com/office/spreadsheetml/2010/11/ac" url="/Users/verobs/Desktop/SAŽP agenda VO/2024/15. LIVING LAB/3. nábytok/2. Výzva/"/>
    </mc:Choice>
  </mc:AlternateContent>
  <xr:revisionPtr revIDLastSave="0" documentId="13_ncr:1_{E20C1DED-7ACC-6B42-BB7F-EF4207425E59}" xr6:coauthVersionLast="47" xr6:coauthVersionMax="47" xr10:uidLastSave="{00000000-0000-0000-0000-000000000000}"/>
  <bookViews>
    <workbookView xWindow="4440" yWindow="740" windowWidth="24960" windowHeight="17140" tabRatio="839" activeTab="1" xr2:uid="{00000000-000D-0000-FFFF-FFFF00000000}"/>
  </bookViews>
  <sheets>
    <sheet name="Rekapitulácia " sheetId="1" r:id="rId1"/>
    <sheet name="SO01 TANYA - TYPOVÉ VÝROBKY" sheetId="4" r:id="rId2"/>
    <sheet name="SO02 VODÁREŇ - TYPOVÉ VÝROBKY" sheetId="6" r:id="rId3"/>
    <sheet name="SO05 PERGOLA...- TYPOVÉ VÝROBKY" sheetId="7" r:id="rId4"/>
  </sheets>
  <definedNames>
    <definedName name="_xlnm._FilterDatabase" localSheetId="1" hidden="1">'SO01 TANYA - TYPOVÉ VÝROBKY'!$C$38:$K$53</definedName>
    <definedName name="_xlnm._FilterDatabase" localSheetId="2" hidden="1">'SO02 VODÁREŇ - TYPOVÉ VÝROBKY'!$C$38:$K$46</definedName>
    <definedName name="_xlnm._FilterDatabase" localSheetId="3" hidden="1">'SO05 PERGOLA...- TYPOVÉ VÝROBKY'!$C$39:$K$44</definedName>
    <definedName name="_xlnm.Print_Titles" localSheetId="0">'Rekapitulácia '!$8:$8</definedName>
    <definedName name="_xlnm.Print_Titles" localSheetId="1">'SO01 TANYA - TYPOVÉ VÝROBKY'!$38:$38</definedName>
    <definedName name="_xlnm.Print_Titles" localSheetId="2">'SO02 VODÁREŇ - TYPOVÉ VÝROBKY'!$38:$38</definedName>
    <definedName name="_xlnm.Print_Titles" localSheetId="3">'SO05 PERGOLA...- TYPOVÉ VÝROBKY'!$39:$39</definedName>
    <definedName name="_xlnm.Print_Area" localSheetId="0">'Rekapitulácia '!$D$4:$AO$6,'Rekapitulácia '!$C$8:$AP$14</definedName>
    <definedName name="_xlnm.Print_Area" localSheetId="1">'SO01 TANYA - TYPOVÉ VÝROBKY'!#REF!,'SO01 TANYA - TYPOVÉ VÝROBKY'!$C$3:$J$20,'SO01 TANYA - TYPOVÉ VÝROBKY'!$C$26:$J$53</definedName>
    <definedName name="_xlnm.Print_Area" localSheetId="2">'SO02 VODÁREŇ - TYPOVÉ VÝROBKY'!#REF!,'SO02 VODÁREŇ - TYPOVÉ VÝROBKY'!$C$3:$J$20,'SO02 VODÁREŇ - TYPOVÉ VÝROBKY'!$C$26:$J$46</definedName>
    <definedName name="_xlnm.Print_Area" localSheetId="3">'SO05 PERGOLA...- TYPOVÉ VÝROBKY'!#REF!,'SO05 PERGOLA...- TYPOVÉ VÝROBKY'!$C$4:$J$21,'SO05 PERGOLA...- TYPOVÉ VÝROBKY'!$C$27:$J$44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7" l="1"/>
  <c r="J43" i="7"/>
  <c r="BF43" i="7" s="1"/>
  <c r="P43" i="7"/>
  <c r="P42" i="7" s="1"/>
  <c r="P41" i="7" s="1"/>
  <c r="P40" i="7" s="1"/>
  <c r="R43" i="7"/>
  <c r="R42" i="7" s="1"/>
  <c r="R41" i="7" s="1"/>
  <c r="R40" i="7" s="1"/>
  <c r="T43" i="7"/>
  <c r="T42" i="7" s="1"/>
  <c r="T41" i="7" s="1"/>
  <c r="T40" i="7" s="1"/>
  <c r="BE43" i="7"/>
  <c r="BG43" i="7"/>
  <c r="BH43" i="7"/>
  <c r="BI43" i="7"/>
  <c r="BK43" i="7"/>
  <c r="J44" i="7"/>
  <c r="BF44" i="7" s="1"/>
  <c r="P44" i="7"/>
  <c r="R44" i="7"/>
  <c r="T44" i="7"/>
  <c r="BE44" i="7"/>
  <c r="BG44" i="7"/>
  <c r="BH44" i="7"/>
  <c r="BI44" i="7"/>
  <c r="BK44" i="7"/>
  <c r="BK42" i="7" l="1"/>
  <c r="BK41" i="7" s="1"/>
  <c r="J42" i="7" l="1"/>
  <c r="J20" i="7" s="1"/>
  <c r="BK40" i="7"/>
  <c r="J40" i="7" s="1"/>
  <c r="J41" i="7"/>
  <c r="J19" i="7" s="1"/>
  <c r="J18" i="7" l="1"/>
  <c r="J42" i="6" l="1"/>
  <c r="J43" i="6"/>
  <c r="J44" i="6"/>
  <c r="J45" i="6"/>
  <c r="J46" i="6"/>
  <c r="J39" i="6" l="1"/>
  <c r="J19" i="6"/>
  <c r="J18" i="6" l="1"/>
  <c r="J17" i="6" l="1"/>
  <c r="BA53" i="4" l="1"/>
  <c r="AZ53" i="4"/>
  <c r="AY53" i="4"/>
  <c r="AW53" i="4"/>
  <c r="BA52" i="4"/>
  <c r="AZ52" i="4"/>
  <c r="AY52" i="4"/>
  <c r="AW52" i="4"/>
  <c r="BA51" i="4"/>
  <c r="AZ51" i="4"/>
  <c r="AY51" i="4"/>
  <c r="AW51" i="4"/>
  <c r="BA50" i="4"/>
  <c r="AZ50" i="4"/>
  <c r="AY50" i="4"/>
  <c r="AW50" i="4"/>
  <c r="BA49" i="4"/>
  <c r="AZ49" i="4"/>
  <c r="AY49" i="4"/>
  <c r="AW49" i="4"/>
  <c r="BA48" i="4"/>
  <c r="AZ48" i="4"/>
  <c r="AY48" i="4"/>
  <c r="AW48" i="4"/>
  <c r="BA47" i="4"/>
  <c r="AZ47" i="4"/>
  <c r="AY47" i="4"/>
  <c r="AW47" i="4"/>
  <c r="BA46" i="4"/>
  <c r="AZ46" i="4"/>
  <c r="AY46" i="4"/>
  <c r="AW46" i="4"/>
  <c r="BA45" i="4"/>
  <c r="AZ45" i="4"/>
  <c r="AY45" i="4"/>
  <c r="AW45" i="4"/>
  <c r="BA44" i="4"/>
  <c r="AZ44" i="4"/>
  <c r="AY44" i="4"/>
  <c r="AW44" i="4"/>
  <c r="BA43" i="4"/>
  <c r="AZ43" i="4"/>
  <c r="AY43" i="4"/>
  <c r="AW43" i="4"/>
  <c r="BA42" i="4"/>
  <c r="AZ42" i="4"/>
  <c r="AY42" i="4"/>
  <c r="AW42" i="4"/>
  <c r="J45" i="4"/>
  <c r="BC51" i="4"/>
  <c r="BC46" i="4"/>
  <c r="BC53" i="4"/>
  <c r="J51" i="4"/>
  <c r="J48" i="4"/>
  <c r="J44" i="4"/>
  <c r="J50" i="4"/>
  <c r="BC52" i="4"/>
  <c r="BC44" i="4"/>
  <c r="J53" i="4"/>
  <c r="BC48" i="4"/>
  <c r="BC45" i="4"/>
  <c r="J43" i="4"/>
  <c r="J49" i="4"/>
  <c r="BC49" i="4"/>
  <c r="BC43" i="4"/>
  <c r="J52" i="4"/>
  <c r="BC47" i="4"/>
  <c r="J42" i="4"/>
  <c r="BC50" i="4"/>
  <c r="J46" i="4"/>
  <c r="BC42" i="4"/>
  <c r="J47" i="4"/>
  <c r="J41" i="4" l="1"/>
  <c r="BC41" i="4"/>
  <c r="AX48" i="4"/>
  <c r="AX50" i="4"/>
  <c r="AX42" i="4"/>
  <c r="AX43" i="4"/>
  <c r="AX46" i="4"/>
  <c r="AX47" i="4"/>
  <c r="AX51" i="4"/>
  <c r="AX53" i="4"/>
  <c r="AX44" i="4"/>
  <c r="AX45" i="4"/>
  <c r="AX49" i="4"/>
  <c r="AX52" i="4"/>
  <c r="J40" i="4" l="1"/>
  <c r="J39" i="4" s="1"/>
  <c r="J19" i="4"/>
  <c r="BC40" i="4"/>
  <c r="J18" i="4" l="1"/>
  <c r="BC39" i="4"/>
  <c r="J17" i="4" l="1"/>
</calcChain>
</file>

<file path=xl/sharedStrings.xml><?xml version="1.0" encoding="utf-8"?>
<sst xmlns="http://schemas.openxmlformats.org/spreadsheetml/2006/main" count="394" uniqueCount="116">
  <si>
    <t>Export Komplet</t>
  </si>
  <si>
    <t/>
  </si>
  <si>
    <t>False</t>
  </si>
  <si>
    <t>{f788770c-0c9d-41ee-a88d-41d7374d22a1}</t>
  </si>
  <si>
    <t>0,01</t>
  </si>
  <si>
    <t>20</t>
  </si>
  <si>
    <t>0,001</t>
  </si>
  <si>
    <t>Stavba:</t>
  </si>
  <si>
    <t>Miesto:</t>
  </si>
  <si>
    <t>Dátum:</t>
  </si>
  <si>
    <t>Objednávateľ:</t>
  </si>
  <si>
    <t>Zhotoviteľ:</t>
  </si>
  <si>
    <t>Projektant:</t>
  </si>
  <si>
    <t>Spracovateľ:</t>
  </si>
  <si>
    <t>DPH</t>
  </si>
  <si>
    <t>znížená</t>
  </si>
  <si>
    <t>Kód</t>
  </si>
  <si>
    <t>Popis</t>
  </si>
  <si>
    <t>Cena bez DPH [EUR]</t>
  </si>
  <si>
    <t>Cena s DPH [EUR]</t>
  </si>
  <si>
    <t>Typ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</si>
  <si>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</si>
  <si>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</si>
  <si>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</si>
  <si>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</si>
  <si>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</si>
  <si>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</si>
  <si>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</si>
  <si>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</si>
  <si>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SO01 TANYA - TYPOVÉ VÝROBKY</t>
  </si>
  <si>
    <t>{998d0b37-0e92-412b-a787-29545e6d45ec}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</si>
  <si>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</si>
  <si>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</si>
  <si>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</si>
  <si>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</si>
  <si>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</si>
  <si>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</si>
  <si>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</si>
  <si>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</si>
  <si>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</si>
  <si>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</si>
  <si>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</si>
  <si>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</si>
  <si>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</si>
  <si>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</si>
  <si>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</si>
  <si>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</si>
  <si>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</si>
  <si>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</si>
  <si>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</si>
  <si>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</si>
  <si>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</si>
  <si>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</si>
  <si>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</si>
  <si>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K</t>
  </si>
  <si>
    <t>4</t>
  </si>
  <si>
    <t>2</t>
  </si>
  <si>
    <t>9</t>
  </si>
  <si>
    <t>3</t>
  </si>
  <si>
    <t>5</t>
  </si>
  <si>
    <t>6</t>
  </si>
  <si>
    <t>7</t>
  </si>
  <si>
    <t>8</t>
  </si>
  <si>
    <t>10</t>
  </si>
  <si>
    <t>11</t>
  </si>
  <si>
    <t>12</t>
  </si>
  <si>
    <t>ks</t>
  </si>
  <si>
    <t>936104101.S001</t>
  </si>
  <si>
    <t>-1437543618</t>
  </si>
  <si>
    <t>936104101.S002</t>
  </si>
  <si>
    <t>1874261</t>
  </si>
  <si>
    <t>936104101.S003</t>
  </si>
  <si>
    <t>Celodrevená stolička vyrobená z masívneho dubového dreva, 450x810x430</t>
  </si>
  <si>
    <t>1637089385</t>
  </si>
  <si>
    <t>936104101.S004</t>
  </si>
  <si>
    <t>Celodrevená stolička vyrobená z masívneho dubového dreva,zosilnená kovovými nitmi v miestach, kde je stolička najviac namáhaná  520x780x500</t>
  </si>
  <si>
    <t>1253508152</t>
  </si>
  <si>
    <t>936104101.S005</t>
  </si>
  <si>
    <t>Police sú výškovo nastaviteľné a vyhovujú tak vašim individuálnym potrebám. 1200x1800x500</t>
  </si>
  <si>
    <t>-989811004</t>
  </si>
  <si>
    <t>936104101.S006</t>
  </si>
  <si>
    <t>1516290800</t>
  </si>
  <si>
    <t>936104101.S007</t>
  </si>
  <si>
    <t>Regál na šanony 1800x800x400/5, 130kg/pol., biela 1800x800x400</t>
  </si>
  <si>
    <t>233378012</t>
  </si>
  <si>
    <t>936104101.S008</t>
  </si>
  <si>
    <t xml:space="preserve">čierne liatinové kachle s oceľovou podložkou 1000x450x400 </t>
  </si>
  <si>
    <t>-1041227197</t>
  </si>
  <si>
    <t>936104101.S010</t>
  </si>
  <si>
    <t>952838874</t>
  </si>
  <si>
    <t>936104101.S011</t>
  </si>
  <si>
    <t>1083038348</t>
  </si>
  <si>
    <t>936104101.S012</t>
  </si>
  <si>
    <t>569038419</t>
  </si>
  <si>
    <t>936104101.S016</t>
  </si>
  <si>
    <t>951050960</t>
  </si>
  <si>
    <t>LAVICA - masívna lavica na sedenie</t>
  </si>
  <si>
    <t>Stolička polypropylénová</t>
  </si>
  <si>
    <t>SO02 VODÁREŇ - TYPOVÉ VÝROBKY</t>
  </si>
  <si>
    <t>SO05 PERGOLA - TYPOVÉ VÝROBKY</t>
  </si>
  <si>
    <t>Spolu</t>
  </si>
  <si>
    <t>jedálenský stôl - Drevo, 160 x 80 cm</t>
  </si>
  <si>
    <t>okruhlý jedálenský stôl - Drevo, 120 cm</t>
  </si>
  <si>
    <t xml:space="preserve"> dubová komoda so zásuvkami 845x450x1600</t>
  </si>
  <si>
    <t>Spodná skrinka s 3 zásuvkami, biela, 600x620x750 mm</t>
  </si>
  <si>
    <t xml:space="preserve"> skrinka/1 polica, biela, 600x302x600 cm</t>
  </si>
  <si>
    <t>Botník  760x360x450</t>
  </si>
  <si>
    <t>skrinka/1 polica, biela, 600x302x600 cm</t>
  </si>
  <si>
    <t>kuchynská linka
 - batéria s drezom</t>
  </si>
  <si>
    <t xml:space="preserve"> stôl s dvoma zásuvkami</t>
  </si>
  <si>
    <t>Stena podľa nákresu</t>
  </si>
  <si>
    <t xml:space="preserve">REKAPITULÁCIA </t>
  </si>
  <si>
    <t>Ostatné konštrukcie a práce</t>
  </si>
  <si>
    <t xml:space="preserve">    9 - Ostatné konštrukcie a práce</t>
  </si>
  <si>
    <t>Vešiak  500x500x1630 (šxhxv)</t>
  </si>
  <si>
    <t xml:space="preserve">Lavička z recyklovaného plastu; Dĺžka lavičky min.  150 cm, Výška sedenia 45-46 cm, Opierka max. do 68 cm, Šírka sediaceho povrchu do 40 cm; Vonkajšia lavička z recyklovaného plastu (napr. recyklovaný morský odpad),  jej konštrukciu môže tvoriť v minimálnej miere aj recyklovaná potiahnutá oceľ,  odolná voči vlhkosti, hnilobe, rozkladu a UV žiareniu a nenáročná na údržbu. Nízka hmotnosť kvôli jednoduchej manipulácii, recyklovaný plast odolný voči vandalizmu a UV žiareniu.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</si>
</sst>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#,##0.00000"/>
    <numFmt numFmtId="166" formatCode="#,##0.000"/>
  </numFmts>
  <fonts count="2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family val="2"/>
      <scheme val="minor"/>
    </font>
    <font>
      <sz val="10"/>
      <color theme="1"/>
      <name val="Arial CE"/>
    </font>
    <font>
      <sz val="9"/>
      <color theme="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0" fillId="0" borderId="8" xfId="0" applyBorder="1" applyAlignment="1">
      <alignment vertical="center"/>
    </xf>
    <xf numFmtId="0" fontId="0" fillId="2" borderId="4" xfId="0" applyFill="1" applyBorder="1" applyAlignment="1">
      <alignment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2" borderId="0" xfId="0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vertical="center"/>
    </xf>
    <xf numFmtId="4" fontId="6" fillId="0" borderId="15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4" fontId="7" fillId="0" borderId="15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4" fontId="13" fillId="0" borderId="0" xfId="0" applyNumberFormat="1" applyFont="1"/>
    <xf numFmtId="165" fontId="19" fillId="0" borderId="8" xfId="0" applyNumberFormat="1" applyFont="1" applyBorder="1"/>
    <xf numFmtId="165" fontId="19" fillId="0" borderId="9" xfId="0" applyNumberFormat="1" applyFont="1" applyBorder="1"/>
    <xf numFmtId="4" fontId="2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0" xfId="0" applyFont="1" applyBorder="1"/>
    <xf numFmtId="165" fontId="8" fillId="0" borderId="0" xfId="0" applyNumberFormat="1" applyFont="1"/>
    <xf numFmtId="165" fontId="8" fillId="0" borderId="11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49" fontId="11" fillId="0" borderId="16" xfId="0" applyNumberFormat="1" applyFont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166" fontId="11" fillId="0" borderId="16" xfId="0" applyNumberFormat="1" applyFont="1" applyBorder="1" applyAlignment="1" applyProtection="1">
      <alignment vertical="center"/>
      <protection locked="0"/>
    </xf>
    <xf numFmtId="4" fontId="11" fillId="0" borderId="16" xfId="0" applyNumberFormat="1" applyFont="1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12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vertical="center"/>
    </xf>
    <xf numFmtId="165" fontId="12" fillId="0" borderId="11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0" fillId="0" borderId="17" xfId="0" applyBorder="1"/>
    <xf numFmtId="0" fontId="10" fillId="0" borderId="18" xfId="0" applyFont="1" applyBorder="1" applyAlignment="1">
      <alignment horizontal="left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0" xfId="0" applyFont="1" applyAlignment="1">
      <alignment horizontal="left" vertical="top"/>
    </xf>
    <xf numFmtId="0" fontId="0" fillId="0" borderId="21" xfId="0" applyBorder="1"/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3" fillId="0" borderId="2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6" fillId="0" borderId="20" xfId="0" applyFont="1" applyBorder="1" applyAlignment="1">
      <alignment vertical="center"/>
    </xf>
    <xf numFmtId="0" fontId="0" fillId="0" borderId="24" xfId="0" applyBorder="1" applyAlignment="1">
      <alignment vertical="center"/>
    </xf>
    <xf numFmtId="4" fontId="11" fillId="3" borderId="16" xfId="0" applyNumberFormat="1" applyFont="1" applyFill="1" applyBorder="1" applyAlignment="1" applyProtection="1">
      <alignment vertical="center"/>
      <protection locked="0"/>
    </xf>
    <xf numFmtId="166" fontId="11" fillId="0" borderId="0" xfId="0" applyNumberFormat="1" applyFont="1" applyAlignment="1" applyProtection="1">
      <alignment vertical="center"/>
      <protection locked="0"/>
    </xf>
    <xf numFmtId="0" fontId="22" fillId="4" borderId="0" xfId="0" applyFont="1" applyFill="1" applyAlignment="1">
      <alignment horizontal="left"/>
    </xf>
    <xf numFmtId="4" fontId="13" fillId="0" borderId="0" xfId="0" applyNumberFormat="1" applyFont="1" applyAlignment="1">
      <alignment vertical="center"/>
    </xf>
    <xf numFmtId="4" fontId="13" fillId="0" borderId="2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11" fillId="2" borderId="2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right" vertical="center"/>
    </xf>
    <xf numFmtId="4" fontId="1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/>
    </xf>
    <xf numFmtId="0" fontId="7" fillId="0" borderId="15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vertical="center"/>
    </xf>
    <xf numFmtId="4" fontId="17" fillId="0" borderId="25" xfId="0" applyNumberFormat="1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4" fontId="13" fillId="0" borderId="25" xfId="0" applyNumberFormat="1" applyFont="1" applyBorder="1" applyAlignment="1">
      <alignment vertical="center"/>
    </xf>
    <xf numFmtId="0" fontId="17" fillId="3" borderId="25" xfId="0" applyFont="1" applyFill="1" applyBorder="1" applyAlignment="1">
      <alignment vertical="center"/>
    </xf>
    <xf numFmtId="4" fontId="13" fillId="3" borderId="25" xfId="0" applyNumberFormat="1" applyFont="1" applyFill="1" applyBorder="1" applyAlignment="1">
      <alignment vertical="center"/>
    </xf>
    <xf numFmtId="0" fontId="16" fillId="0" borderId="25" xfId="0" applyFont="1" applyBorder="1" applyAlignment="1">
      <alignment horizontal="left" vertical="center" wrapText="1"/>
    </xf>
    <xf numFmtId="0" fontId="17" fillId="0" borderId="25" xfId="0" applyFont="1" applyBorder="1" applyAlignment="1">
      <alignment vertical="center"/>
    </xf>
    <xf numFmtId="0" fontId="13" fillId="3" borderId="26" xfId="0" applyFont="1" applyFill="1" applyBorder="1" applyAlignment="1">
      <alignment vertical="center"/>
    </xf>
    <xf numFmtId="4" fontId="17" fillId="3" borderId="27" xfId="0" applyNumberFormat="1" applyFont="1" applyFill="1" applyBorder="1" applyAlignment="1">
      <alignment vertical="center"/>
    </xf>
    <xf numFmtId="0" fontId="16" fillId="0" borderId="28" xfId="0" applyFont="1" applyBorder="1" applyAlignment="1">
      <alignment horizontal="left" vertical="center" wrapText="1"/>
    </xf>
    <xf numFmtId="0" fontId="13" fillId="3" borderId="29" xfId="0" applyFont="1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13" fillId="3" borderId="26" xfId="0" applyFont="1" applyFill="1" applyBorder="1" applyAlignment="1">
      <alignment horizontal="left" vertical="center"/>
    </xf>
    <xf numFmtId="0" fontId="13" fillId="3" borderId="27" xfId="0" applyFont="1" applyFill="1" applyBorder="1" applyAlignment="1">
      <alignment vertical="center"/>
    </xf>
    <xf numFmtId="0" fontId="23" fillId="4" borderId="16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12" fillId="0" borderId="0" xfId="0" applyFont="1" applyBorder="1" applyAlignment="1">
      <alignment horizontal="left" vertical="center"/>
    </xf>
    <xf numFmtId="165" fontId="12" fillId="0" borderId="0" xfId="0" applyNumberFormat="1" applyFont="1" applyBorder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X15"/>
  <sheetViews>
    <sheetView showGridLines="0" zoomScale="95" zoomScaleNormal="95" workbookViewId="0">
      <selection activeCell="R27" sqref="R27"/>
    </sheetView>
  </sheetViews>
  <sheetFormatPr baseColWidth="10" defaultColWidth="8.75" defaultRowHeight="11"/>
  <cols>
    <col min="1" max="1" width="8.25" customWidth="1"/>
    <col min="2" max="2" width="1.75" customWidth="1"/>
    <col min="3" max="3" width="4.25" customWidth="1"/>
    <col min="4" max="33" width="2.75" customWidth="1"/>
    <col min="34" max="34" width="3.25" customWidth="1"/>
    <col min="35" max="35" width="31.75" customWidth="1"/>
    <col min="36" max="37" width="2.5" customWidth="1"/>
    <col min="38" max="38" width="16.5" customWidth="1"/>
    <col min="39" max="39" width="3.25" customWidth="1"/>
    <col min="40" max="40" width="13.25" customWidth="1"/>
    <col min="41" max="41" width="18.25" customWidth="1"/>
    <col min="42" max="42" width="4.25" customWidth="1"/>
    <col min="56" max="76" width="9.25" hidden="1"/>
  </cols>
  <sheetData>
    <row r="1" spans="1:76">
      <c r="A1" s="8" t="s">
        <v>0</v>
      </c>
      <c r="BE1" s="8" t="s">
        <v>2</v>
      </c>
      <c r="BF1" s="8" t="s">
        <v>2</v>
      </c>
      <c r="BG1" s="8" t="s">
        <v>3</v>
      </c>
    </row>
    <row r="2" spans="1:76" ht="37" customHeight="1">
      <c r="BD2" s="9" t="s">
        <v>4</v>
      </c>
      <c r="BE2" s="9" t="s">
        <v>5</v>
      </c>
    </row>
    <row r="3" spans="1:76" ht="7" customHeight="1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BD3" s="9" t="s">
        <v>4</v>
      </c>
      <c r="BE3" s="9" t="s">
        <v>5</v>
      </c>
    </row>
    <row r="4" spans="1:76" ht="25" customHeight="1">
      <c r="B4" s="12"/>
      <c r="C4" s="82"/>
      <c r="D4" s="83" t="s">
        <v>111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5"/>
      <c r="BD4" s="9" t="s">
        <v>6</v>
      </c>
    </row>
    <row r="5" spans="1:76" ht="12" customHeight="1">
      <c r="B5" s="12"/>
      <c r="C5" s="86"/>
      <c r="D5" s="87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88"/>
      <c r="BD5" s="9" t="s">
        <v>4</v>
      </c>
    </row>
    <row r="6" spans="1:76" s="1" customFormat="1" ht="7" customHeight="1">
      <c r="B6" s="17"/>
      <c r="C6" s="89"/>
      <c r="AP6" s="90"/>
    </row>
    <row r="7" spans="1:76">
      <c r="C7" s="86"/>
      <c r="AP7" s="88"/>
    </row>
    <row r="8" spans="1:76" s="1" customFormat="1" ht="29.25" customHeight="1">
      <c r="B8" s="17"/>
      <c r="C8" s="102" t="s">
        <v>16</v>
      </c>
      <c r="D8" s="103"/>
      <c r="E8" s="103"/>
      <c r="F8" s="103"/>
      <c r="G8" s="103"/>
      <c r="H8" s="24"/>
      <c r="I8" s="104" t="s">
        <v>17</v>
      </c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6" t="s">
        <v>18</v>
      </c>
      <c r="AH8" s="103"/>
      <c r="AI8" s="103"/>
      <c r="AJ8" s="103"/>
      <c r="AK8" s="103"/>
      <c r="AL8" s="103"/>
      <c r="AM8" s="103"/>
      <c r="AN8" s="104" t="s">
        <v>19</v>
      </c>
      <c r="AO8" s="103"/>
      <c r="AP8" s="105"/>
    </row>
    <row r="9" spans="1:76" s="1" customFormat="1" ht="11" customHeight="1">
      <c r="B9" s="17"/>
      <c r="C9" s="89"/>
      <c r="AP9" s="90"/>
    </row>
    <row r="10" spans="1:76" s="2" customFormat="1" ht="32.5" customHeight="1">
      <c r="B10" s="29"/>
      <c r="C10" s="91" t="s">
        <v>21</v>
      </c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107"/>
      <c r="AH10" s="107"/>
      <c r="AI10" s="107"/>
      <c r="AJ10" s="107"/>
      <c r="AK10" s="107"/>
      <c r="AL10" s="107"/>
      <c r="AM10" s="107"/>
      <c r="AN10" s="98"/>
      <c r="AO10" s="98"/>
      <c r="AP10" s="99"/>
      <c r="BD10" s="32" t="s">
        <v>22</v>
      </c>
      <c r="BE10" s="32" t="s">
        <v>23</v>
      </c>
      <c r="BF10" s="33" t="s">
        <v>24</v>
      </c>
      <c r="BG10" s="32" t="s">
        <v>25</v>
      </c>
      <c r="BH10" s="32" t="s">
        <v>3</v>
      </c>
      <c r="BI10" s="32" t="s">
        <v>26</v>
      </c>
      <c r="BW10" s="32" t="s">
        <v>1</v>
      </c>
    </row>
    <row r="11" spans="1:76" s="3" customFormat="1" ht="24.75" customHeight="1">
      <c r="A11" s="34" t="s">
        <v>27</v>
      </c>
      <c r="B11" s="35"/>
      <c r="C11" s="93"/>
      <c r="D11" s="120"/>
      <c r="E11" s="120"/>
      <c r="F11" s="120"/>
      <c r="G11" s="120"/>
      <c r="H11" s="120"/>
      <c r="I11" s="121"/>
      <c r="J11" s="120" t="s">
        <v>29</v>
      </c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15"/>
      <c r="AH11" s="116"/>
      <c r="AI11" s="116"/>
      <c r="AJ11" s="116"/>
      <c r="AK11" s="116"/>
      <c r="AL11" s="116"/>
      <c r="AM11" s="116"/>
      <c r="AN11" s="117"/>
      <c r="AO11" s="117"/>
      <c r="AP11" s="117"/>
      <c r="BE11" s="36" t="s">
        <v>28</v>
      </c>
      <c r="BG11" s="36" t="s">
        <v>25</v>
      </c>
      <c r="BH11" s="36" t="s">
        <v>30</v>
      </c>
      <c r="BI11" s="36" t="s">
        <v>3</v>
      </c>
      <c r="BW11" s="36" t="s">
        <v>1</v>
      </c>
      <c r="BX11" s="36" t="s">
        <v>23</v>
      </c>
    </row>
    <row r="12" spans="1:76" s="3" customFormat="1" ht="24.75" customHeight="1">
      <c r="A12" s="34" t="s">
        <v>27</v>
      </c>
      <c r="B12" s="35"/>
      <c r="C12" s="93"/>
      <c r="D12" s="120"/>
      <c r="E12" s="120"/>
      <c r="F12" s="120"/>
      <c r="G12" s="120"/>
      <c r="H12" s="120"/>
      <c r="I12" s="121"/>
      <c r="J12" s="120" t="s">
        <v>98</v>
      </c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15"/>
      <c r="AH12" s="116"/>
      <c r="AI12" s="116"/>
      <c r="AJ12" s="116"/>
      <c r="AK12" s="116"/>
      <c r="AL12" s="116"/>
      <c r="AM12" s="116"/>
      <c r="AN12" s="117"/>
      <c r="AO12" s="117"/>
      <c r="AP12" s="117"/>
      <c r="BE12" s="36" t="s">
        <v>28</v>
      </c>
      <c r="BG12" s="36" t="s">
        <v>25</v>
      </c>
      <c r="BH12" s="36" t="s">
        <v>30</v>
      </c>
      <c r="BI12" s="36" t="s">
        <v>3</v>
      </c>
      <c r="BW12" s="36" t="s">
        <v>1</v>
      </c>
      <c r="BX12" s="36" t="s">
        <v>23</v>
      </c>
    </row>
    <row r="13" spans="1:76" s="3" customFormat="1" ht="24.75" customHeight="1">
      <c r="A13" s="34" t="s">
        <v>27</v>
      </c>
      <c r="B13" s="35"/>
      <c r="C13" s="93"/>
      <c r="D13" s="124"/>
      <c r="E13" s="124"/>
      <c r="F13" s="124"/>
      <c r="G13" s="124"/>
      <c r="H13" s="124"/>
      <c r="I13" s="121"/>
      <c r="J13" s="124" t="s">
        <v>99</v>
      </c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15"/>
      <c r="AH13" s="116"/>
      <c r="AI13" s="116"/>
      <c r="AJ13" s="116"/>
      <c r="AK13" s="116"/>
      <c r="AL13" s="116"/>
      <c r="AM13" s="116"/>
      <c r="AN13" s="117"/>
      <c r="AO13" s="117"/>
      <c r="AP13" s="117"/>
      <c r="BE13" s="36" t="s">
        <v>28</v>
      </c>
      <c r="BG13" s="36" t="s">
        <v>25</v>
      </c>
      <c r="BH13" s="36" t="s">
        <v>30</v>
      </c>
      <c r="BI13" s="36" t="s">
        <v>3</v>
      </c>
      <c r="BW13" s="36" t="s">
        <v>1</v>
      </c>
      <c r="BX13" s="36" t="s">
        <v>23</v>
      </c>
    </row>
    <row r="14" spans="1:76" s="1" customFormat="1" ht="30" customHeight="1">
      <c r="B14" s="17"/>
      <c r="C14" s="94"/>
      <c r="D14" s="128" t="s">
        <v>100</v>
      </c>
      <c r="E14" s="125"/>
      <c r="F14" s="125"/>
      <c r="G14" s="125"/>
      <c r="H14" s="129"/>
      <c r="I14" s="125"/>
      <c r="J14" s="122"/>
      <c r="K14" s="125"/>
      <c r="L14" s="125"/>
      <c r="M14" s="125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7"/>
      <c r="AG14" s="123"/>
      <c r="AH14" s="118"/>
      <c r="AI14" s="118"/>
      <c r="AJ14" s="118"/>
      <c r="AK14" s="118"/>
      <c r="AL14" s="118"/>
      <c r="AM14" s="118"/>
      <c r="AN14" s="119"/>
      <c r="AO14" s="119"/>
      <c r="AP14" s="119"/>
    </row>
    <row r="15" spans="1:76" s="1" customFormat="1" ht="7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</sheetData>
  <mergeCells count="21">
    <mergeCell ref="K5:AO5"/>
    <mergeCell ref="AG14:AM14"/>
    <mergeCell ref="AN14:AP14"/>
    <mergeCell ref="C8:G8"/>
    <mergeCell ref="AN8:AP8"/>
    <mergeCell ref="AG8:AM8"/>
    <mergeCell ref="I8:AF8"/>
    <mergeCell ref="J11:AF11"/>
    <mergeCell ref="AG11:AM11"/>
    <mergeCell ref="D11:H11"/>
    <mergeCell ref="AN11:AP11"/>
    <mergeCell ref="AG10:AM10"/>
    <mergeCell ref="AN10:AP10"/>
    <mergeCell ref="D12:H12"/>
    <mergeCell ref="J12:AF12"/>
    <mergeCell ref="AG12:AM12"/>
    <mergeCell ref="AN12:AP12"/>
    <mergeCell ref="D13:H13"/>
    <mergeCell ref="J13:AF13"/>
    <mergeCell ref="AG13:AM13"/>
    <mergeCell ref="AN13:AP13"/>
  </mergeCells>
  <hyperlinks>
    <hyperlink ref="A11" location="'460_2024 - SO01 TANYA - T...'!C2" display="/" xr:uid="{00000000-0004-0000-0000-000002000000}"/>
    <hyperlink ref="A12" location="'460_2024 - SO01 TANYA - T...'!C2" display="/" xr:uid="{E431F776-4E9C-0E4B-8C33-A6A111CB43E3}"/>
    <hyperlink ref="A13" location="'460_2024 - SO01 TANYA - T...'!C2" display="/" xr:uid="{58F19C54-786A-9A46-848D-5C98CC73B819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E55"/>
  <sheetViews>
    <sheetView showGridLines="0" tabSelected="1" topLeftCell="A48" zoomScale="172" workbookViewId="0">
      <selection activeCell="H62" sqref="H62"/>
    </sheetView>
  </sheetViews>
  <sheetFormatPr baseColWidth="10" defaultColWidth="8.75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1" width="22.25" customWidth="1"/>
    <col min="12" max="12" width="1.75" customWidth="1"/>
    <col min="13" max="13" width="16.25" customWidth="1"/>
    <col min="14" max="14" width="26.25" customWidth="1"/>
    <col min="15" max="15" width="16.25" customWidth="1"/>
    <col min="16" max="16" width="12.25" customWidth="1"/>
    <col min="17" max="17" width="15" customWidth="1"/>
    <col min="18" max="18" width="11" customWidth="1"/>
    <col min="19" max="19" width="15" customWidth="1"/>
    <col min="20" max="20" width="16.25" customWidth="1"/>
    <col min="21" max="21" width="11" customWidth="1"/>
    <col min="22" max="22" width="15" customWidth="1"/>
    <col min="23" max="23" width="16.25" customWidth="1"/>
    <col min="36" max="57" width="9.25" hidden="1"/>
  </cols>
  <sheetData>
    <row r="2" spans="2:12" s="1" customFormat="1" ht="7" customHeight="1">
      <c r="B2" s="20"/>
      <c r="C2" s="21"/>
      <c r="D2" s="21"/>
      <c r="E2" s="21"/>
      <c r="F2" s="21"/>
      <c r="G2" s="21"/>
      <c r="H2" s="21"/>
      <c r="I2" s="21"/>
      <c r="J2" s="21"/>
      <c r="K2" s="21"/>
      <c r="L2" s="17"/>
    </row>
    <row r="3" spans="2:12" s="1" customFormat="1" ht="25" customHeight="1">
      <c r="B3" s="17"/>
      <c r="C3" s="13" t="s">
        <v>32</v>
      </c>
      <c r="L3" s="17"/>
    </row>
    <row r="4" spans="2:12" s="1" customFormat="1" ht="7" customHeight="1">
      <c r="B4" s="17"/>
      <c r="L4" s="17"/>
    </row>
    <row r="5" spans="2:12" s="1" customFormat="1" ht="12" customHeight="1">
      <c r="B5" s="17"/>
      <c r="C5" s="15" t="s">
        <v>7</v>
      </c>
      <c r="L5" s="17"/>
    </row>
    <row r="6" spans="2:12" s="1" customFormat="1" ht="16.5" customHeight="1">
      <c r="B6" s="17"/>
      <c r="E6" s="110"/>
      <c r="F6" s="111"/>
      <c r="G6" s="111"/>
      <c r="H6" s="111"/>
      <c r="L6" s="17"/>
    </row>
    <row r="7" spans="2:12" s="1" customFormat="1" ht="12" customHeight="1">
      <c r="B7" s="17"/>
      <c r="C7" s="15" t="s">
        <v>31</v>
      </c>
      <c r="L7" s="17"/>
    </row>
    <row r="8" spans="2:12" s="1" customFormat="1" ht="16.5" customHeight="1">
      <c r="B8" s="17"/>
      <c r="E8" s="108"/>
      <c r="F8" s="109"/>
      <c r="G8" s="109"/>
      <c r="H8" s="109"/>
      <c r="L8" s="17"/>
    </row>
    <row r="9" spans="2:12" s="1" customFormat="1" ht="7" customHeight="1">
      <c r="B9" s="17"/>
      <c r="L9" s="17"/>
    </row>
    <row r="10" spans="2:12" s="1" customFormat="1" ht="12" customHeight="1">
      <c r="B10" s="17"/>
      <c r="C10" s="15" t="s">
        <v>8</v>
      </c>
      <c r="F10" s="14"/>
      <c r="I10" s="15" t="s">
        <v>9</v>
      </c>
      <c r="J10" s="22"/>
      <c r="L10" s="17"/>
    </row>
    <row r="11" spans="2:12" s="1" customFormat="1" ht="7" customHeight="1">
      <c r="B11" s="17"/>
      <c r="L11" s="17"/>
    </row>
    <row r="12" spans="2:12" s="1" customFormat="1" ht="40.25" customHeight="1">
      <c r="B12" s="17"/>
      <c r="C12" s="15" t="s">
        <v>10</v>
      </c>
      <c r="F12" s="14"/>
      <c r="I12" s="15" t="s">
        <v>12</v>
      </c>
      <c r="J12" s="16"/>
      <c r="L12" s="17"/>
    </row>
    <row r="13" spans="2:12" s="1" customFormat="1" ht="15.25" customHeight="1">
      <c r="B13" s="17"/>
      <c r="C13" s="15" t="s">
        <v>11</v>
      </c>
      <c r="F13" s="14"/>
      <c r="I13" s="15" t="s">
        <v>13</v>
      </c>
      <c r="J13" s="16"/>
      <c r="L13" s="17"/>
    </row>
    <row r="14" spans="2:12" s="1" customFormat="1" ht="10.25" customHeight="1">
      <c r="B14" s="17"/>
      <c r="L14" s="17"/>
    </row>
    <row r="15" spans="2:12" s="1" customFormat="1" ht="29.25" customHeight="1">
      <c r="B15" s="17"/>
      <c r="C15" s="38" t="s">
        <v>33</v>
      </c>
      <c r="D15" s="37"/>
      <c r="E15" s="37"/>
      <c r="F15" s="37"/>
      <c r="G15" s="37"/>
      <c r="H15" s="37"/>
      <c r="I15" s="37"/>
      <c r="J15" s="39" t="s">
        <v>34</v>
      </c>
      <c r="K15" s="37"/>
      <c r="L15" s="17"/>
    </row>
    <row r="16" spans="2:12" s="1" customFormat="1" ht="10.25" customHeight="1">
      <c r="B16" s="17"/>
      <c r="L16" s="17"/>
    </row>
    <row r="17" spans="2:39" s="1" customFormat="1" ht="23" customHeight="1">
      <c r="B17" s="17"/>
      <c r="C17" s="40" t="s">
        <v>35</v>
      </c>
      <c r="J17" s="31">
        <f>J39</f>
        <v>0</v>
      </c>
      <c r="L17" s="17"/>
      <c r="AM17" s="9" t="s">
        <v>36</v>
      </c>
    </row>
    <row r="18" spans="2:39" s="4" customFormat="1" ht="25" customHeight="1">
      <c r="B18" s="41"/>
      <c r="D18" s="42" t="s">
        <v>37</v>
      </c>
      <c r="E18" s="43"/>
      <c r="F18" s="43"/>
      <c r="G18" s="43"/>
      <c r="H18" s="43"/>
      <c r="I18" s="43"/>
      <c r="J18" s="44">
        <f>J40</f>
        <v>0</v>
      </c>
      <c r="L18" s="41"/>
    </row>
    <row r="19" spans="2:39" s="5" customFormat="1" ht="20" customHeight="1">
      <c r="B19" s="45"/>
      <c r="C19" s="131"/>
      <c r="D19" s="113" t="s">
        <v>38</v>
      </c>
      <c r="E19" s="114"/>
      <c r="F19" s="114"/>
      <c r="G19" s="46"/>
      <c r="H19" s="46"/>
      <c r="I19" s="46"/>
      <c r="J19" s="47">
        <f>J41</f>
        <v>0</v>
      </c>
      <c r="L19" s="45"/>
    </row>
    <row r="20" spans="2:39" s="1" customFormat="1" ht="21.75" customHeight="1">
      <c r="B20" s="17"/>
      <c r="L20" s="17"/>
    </row>
    <row r="21" spans="2:39" s="1" customFormat="1" ht="7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7"/>
    </row>
    <row r="25" spans="2:39" s="1" customFormat="1" ht="7" customHeight="1"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17"/>
    </row>
    <row r="26" spans="2:39" s="1" customFormat="1" ht="25" customHeight="1">
      <c r="B26" s="17"/>
      <c r="C26" s="13" t="s">
        <v>39</v>
      </c>
      <c r="L26" s="17"/>
    </row>
    <row r="27" spans="2:39" s="1" customFormat="1" ht="7" customHeight="1">
      <c r="B27" s="17"/>
      <c r="L27" s="17"/>
    </row>
    <row r="28" spans="2:39" s="1" customFormat="1" ht="12" customHeight="1">
      <c r="B28" s="17"/>
      <c r="C28" s="15" t="s">
        <v>7</v>
      </c>
      <c r="L28" s="17"/>
    </row>
    <row r="29" spans="2:39" s="1" customFormat="1" ht="16.5" customHeight="1">
      <c r="B29" s="17"/>
      <c r="E29" s="110"/>
      <c r="F29" s="111"/>
      <c r="G29" s="111"/>
      <c r="H29" s="111"/>
      <c r="L29" s="17"/>
    </row>
    <row r="30" spans="2:39" s="1" customFormat="1" ht="12" customHeight="1">
      <c r="B30" s="17"/>
      <c r="C30" s="15" t="s">
        <v>31</v>
      </c>
      <c r="L30" s="17"/>
    </row>
    <row r="31" spans="2:39" s="1" customFormat="1" ht="16.5" customHeight="1">
      <c r="B31" s="17"/>
      <c r="E31" s="108"/>
      <c r="F31" s="109"/>
      <c r="G31" s="109"/>
      <c r="H31" s="109"/>
      <c r="L31" s="17"/>
    </row>
    <row r="32" spans="2:39" s="1" customFormat="1" ht="7" customHeight="1">
      <c r="B32" s="17"/>
      <c r="L32" s="17"/>
    </row>
    <row r="33" spans="2:57" s="1" customFormat="1" ht="12" customHeight="1">
      <c r="B33" s="17"/>
      <c r="C33" s="15" t="s">
        <v>8</v>
      </c>
      <c r="F33" s="14"/>
      <c r="I33" s="15" t="s">
        <v>9</v>
      </c>
      <c r="J33" s="22"/>
      <c r="L33" s="17"/>
    </row>
    <row r="34" spans="2:57" s="1" customFormat="1" ht="7" customHeight="1">
      <c r="B34" s="17"/>
      <c r="L34" s="17"/>
    </row>
    <row r="35" spans="2:57" s="1" customFormat="1" ht="40.25" customHeight="1">
      <c r="B35" s="17"/>
      <c r="C35" s="15" t="s">
        <v>10</v>
      </c>
      <c r="F35" s="14"/>
      <c r="I35" s="15" t="s">
        <v>12</v>
      </c>
      <c r="J35" s="16"/>
      <c r="L35" s="17"/>
    </row>
    <row r="36" spans="2:57" s="1" customFormat="1" ht="15.25" customHeight="1">
      <c r="B36" s="17"/>
      <c r="C36" s="15" t="s">
        <v>11</v>
      </c>
      <c r="F36" s="14"/>
      <c r="I36" s="15" t="s">
        <v>13</v>
      </c>
      <c r="J36" s="16"/>
      <c r="L36" s="17"/>
    </row>
    <row r="37" spans="2:57" s="1" customFormat="1" ht="10.25" customHeight="1">
      <c r="B37" s="17"/>
      <c r="L37" s="17"/>
    </row>
    <row r="38" spans="2:57" s="6" customFormat="1" ht="29.25" customHeight="1">
      <c r="B38" s="48"/>
      <c r="C38" s="49" t="s">
        <v>40</v>
      </c>
      <c r="D38" s="50" t="s">
        <v>20</v>
      </c>
      <c r="E38" s="50" t="s">
        <v>16</v>
      </c>
      <c r="F38" s="50" t="s">
        <v>17</v>
      </c>
      <c r="G38" s="50" t="s">
        <v>41</v>
      </c>
      <c r="H38" s="50" t="s">
        <v>42</v>
      </c>
      <c r="I38" s="50" t="s">
        <v>43</v>
      </c>
      <c r="J38" s="51" t="s">
        <v>34</v>
      </c>
      <c r="K38" s="52" t="s">
        <v>44</v>
      </c>
      <c r="L38" s="48"/>
    </row>
    <row r="39" spans="2:57" s="1" customFormat="1" ht="23" customHeight="1">
      <c r="B39" s="17"/>
      <c r="C39" s="30" t="s">
        <v>35</v>
      </c>
      <c r="J39" s="53">
        <f>SUM(J40)</f>
        <v>0</v>
      </c>
      <c r="L39" s="17"/>
      <c r="AL39" s="9" t="s">
        <v>22</v>
      </c>
      <c r="AM39" s="9" t="s">
        <v>36</v>
      </c>
      <c r="BC39" s="56">
        <f>BC40</f>
        <v>0</v>
      </c>
    </row>
    <row r="40" spans="2:57" s="7" customFormat="1" ht="26" customHeight="1">
      <c r="B40" s="57"/>
      <c r="D40" s="58" t="s">
        <v>22</v>
      </c>
      <c r="E40" s="59" t="s">
        <v>51</v>
      </c>
      <c r="F40" s="59" t="s">
        <v>52</v>
      </c>
      <c r="J40" s="60">
        <f>SUM(J41)</f>
        <v>0</v>
      </c>
      <c r="L40" s="57"/>
      <c r="AJ40" s="58" t="s">
        <v>28</v>
      </c>
      <c r="AL40" s="64" t="s">
        <v>22</v>
      </c>
      <c r="AM40" s="64" t="s">
        <v>23</v>
      </c>
      <c r="AQ40" s="58" t="s">
        <v>53</v>
      </c>
      <c r="BC40" s="65">
        <f>BC41</f>
        <v>0</v>
      </c>
    </row>
    <row r="41" spans="2:57" s="7" customFormat="1" ht="23" customHeight="1">
      <c r="B41" s="57"/>
      <c r="D41" s="58" t="s">
        <v>22</v>
      </c>
      <c r="E41" s="66" t="s">
        <v>57</v>
      </c>
      <c r="F41" s="97" t="s">
        <v>112</v>
      </c>
      <c r="J41" s="67">
        <f>SUM(J42:J53)</f>
        <v>0</v>
      </c>
      <c r="L41" s="57"/>
      <c r="AJ41" s="58" t="s">
        <v>28</v>
      </c>
      <c r="AL41" s="64" t="s">
        <v>22</v>
      </c>
      <c r="AM41" s="64" t="s">
        <v>28</v>
      </c>
      <c r="AQ41" s="58" t="s">
        <v>53</v>
      </c>
      <c r="BC41" s="65">
        <f>SUM(BC42:BC53)</f>
        <v>0</v>
      </c>
    </row>
    <row r="42" spans="2:57" s="1" customFormat="1" ht="21.75" customHeight="1">
      <c r="B42" s="68"/>
      <c r="C42" s="69" t="s">
        <v>28</v>
      </c>
      <c r="D42" s="69" t="s">
        <v>54</v>
      </c>
      <c r="E42" s="70" t="s">
        <v>67</v>
      </c>
      <c r="F42" s="71" t="s">
        <v>101</v>
      </c>
      <c r="G42" s="72" t="s">
        <v>66</v>
      </c>
      <c r="H42" s="73">
        <v>5</v>
      </c>
      <c r="I42" s="95"/>
      <c r="J42" s="74">
        <f t="shared" ref="J42:J53" si="0">ROUND(I42*H42,2)</f>
        <v>0</v>
      </c>
      <c r="K42" s="75"/>
      <c r="L42" s="17"/>
      <c r="AJ42" s="80" t="s">
        <v>55</v>
      </c>
      <c r="AL42" s="80" t="s">
        <v>54</v>
      </c>
      <c r="AM42" s="80" t="s">
        <v>56</v>
      </c>
      <c r="AQ42" s="9" t="s">
        <v>53</v>
      </c>
      <c r="AW42" s="81" t="e">
        <f>IF(#REF!="základná",J42,0)</f>
        <v>#REF!</v>
      </c>
      <c r="AX42" s="81" t="e">
        <f>IF(#REF!="znížená",J42,0)</f>
        <v>#REF!</v>
      </c>
      <c r="AY42" s="81" t="e">
        <f>IF(#REF!="zákl. prenesená",J42,0)</f>
        <v>#REF!</v>
      </c>
      <c r="AZ42" s="81" t="e">
        <f>IF(#REF!="zníž. prenesená",J42,0)</f>
        <v>#REF!</v>
      </c>
      <c r="BA42" s="81" t="e">
        <f>IF(#REF!="nulová",J42,0)</f>
        <v>#REF!</v>
      </c>
      <c r="BB42" s="9" t="s">
        <v>56</v>
      </c>
      <c r="BC42" s="81">
        <f t="shared" ref="BC42:BC53" si="1">ROUND(I42*H42,2)</f>
        <v>0</v>
      </c>
      <c r="BD42" s="9" t="s">
        <v>55</v>
      </c>
      <c r="BE42" s="80" t="s">
        <v>68</v>
      </c>
    </row>
    <row r="43" spans="2:57" s="1" customFormat="1" ht="24.25" customHeight="1">
      <c r="B43" s="68"/>
      <c r="C43" s="69" t="s">
        <v>56</v>
      </c>
      <c r="D43" s="69" t="s">
        <v>54</v>
      </c>
      <c r="E43" s="70" t="s">
        <v>69</v>
      </c>
      <c r="F43" s="71" t="s">
        <v>102</v>
      </c>
      <c r="G43" s="72" t="s">
        <v>66</v>
      </c>
      <c r="H43" s="73">
        <v>1</v>
      </c>
      <c r="I43" s="95"/>
      <c r="J43" s="74">
        <f t="shared" si="0"/>
        <v>0</v>
      </c>
      <c r="K43" s="75"/>
      <c r="L43" s="17"/>
      <c r="AJ43" s="80" t="s">
        <v>55</v>
      </c>
      <c r="AL43" s="80" t="s">
        <v>54</v>
      </c>
      <c r="AM43" s="80" t="s">
        <v>56</v>
      </c>
      <c r="AQ43" s="9" t="s">
        <v>53</v>
      </c>
      <c r="AW43" s="81" t="e">
        <f>IF(#REF!="základná",J43,0)</f>
        <v>#REF!</v>
      </c>
      <c r="AX43" s="81" t="e">
        <f>IF(#REF!="znížená",J43,0)</f>
        <v>#REF!</v>
      </c>
      <c r="AY43" s="81" t="e">
        <f>IF(#REF!="zákl. prenesená",J43,0)</f>
        <v>#REF!</v>
      </c>
      <c r="AZ43" s="81" t="e">
        <f>IF(#REF!="zníž. prenesená",J43,0)</f>
        <v>#REF!</v>
      </c>
      <c r="BA43" s="81" t="e">
        <f>IF(#REF!="nulová",J43,0)</f>
        <v>#REF!</v>
      </c>
      <c r="BB43" s="9" t="s">
        <v>56</v>
      </c>
      <c r="BC43" s="81">
        <f t="shared" si="1"/>
        <v>0</v>
      </c>
      <c r="BD43" s="9" t="s">
        <v>55</v>
      </c>
      <c r="BE43" s="80" t="s">
        <v>70</v>
      </c>
    </row>
    <row r="44" spans="2:57" s="1" customFormat="1" ht="24.25" customHeight="1">
      <c r="B44" s="68"/>
      <c r="C44" s="69" t="s">
        <v>58</v>
      </c>
      <c r="D44" s="69" t="s">
        <v>54</v>
      </c>
      <c r="E44" s="70" t="s">
        <v>71</v>
      </c>
      <c r="F44" s="71" t="s">
        <v>72</v>
      </c>
      <c r="G44" s="72" t="s">
        <v>66</v>
      </c>
      <c r="H44" s="73">
        <v>18</v>
      </c>
      <c r="I44" s="95"/>
      <c r="J44" s="74">
        <f t="shared" si="0"/>
        <v>0</v>
      </c>
      <c r="K44" s="75"/>
      <c r="L44" s="17"/>
      <c r="AJ44" s="80" t="s">
        <v>55</v>
      </c>
      <c r="AL44" s="80" t="s">
        <v>54</v>
      </c>
      <c r="AM44" s="80" t="s">
        <v>56</v>
      </c>
      <c r="AQ44" s="9" t="s">
        <v>53</v>
      </c>
      <c r="AW44" s="81" t="e">
        <f>IF(#REF!="základná",J44,0)</f>
        <v>#REF!</v>
      </c>
      <c r="AX44" s="81" t="e">
        <f>IF(#REF!="znížená",J44,0)</f>
        <v>#REF!</v>
      </c>
      <c r="AY44" s="81" t="e">
        <f>IF(#REF!="zákl. prenesená",J44,0)</f>
        <v>#REF!</v>
      </c>
      <c r="AZ44" s="81" t="e">
        <f>IF(#REF!="zníž. prenesená",J44,0)</f>
        <v>#REF!</v>
      </c>
      <c r="BA44" s="81" t="e">
        <f>IF(#REF!="nulová",J44,0)</f>
        <v>#REF!</v>
      </c>
      <c r="BB44" s="9" t="s">
        <v>56</v>
      </c>
      <c r="BC44" s="81">
        <f t="shared" si="1"/>
        <v>0</v>
      </c>
      <c r="BD44" s="9" t="s">
        <v>55</v>
      </c>
      <c r="BE44" s="80" t="s">
        <v>73</v>
      </c>
    </row>
    <row r="45" spans="2:57" s="1" customFormat="1" ht="44.25" customHeight="1">
      <c r="B45" s="68"/>
      <c r="C45" s="69" t="s">
        <v>55</v>
      </c>
      <c r="D45" s="69" t="s">
        <v>54</v>
      </c>
      <c r="E45" s="70" t="s">
        <v>74</v>
      </c>
      <c r="F45" s="71" t="s">
        <v>75</v>
      </c>
      <c r="G45" s="72" t="s">
        <v>66</v>
      </c>
      <c r="H45" s="73">
        <v>2</v>
      </c>
      <c r="I45" s="95"/>
      <c r="J45" s="74">
        <f t="shared" si="0"/>
        <v>0</v>
      </c>
      <c r="K45" s="75"/>
      <c r="L45" s="17"/>
      <c r="AJ45" s="80" t="s">
        <v>55</v>
      </c>
      <c r="AL45" s="80" t="s">
        <v>54</v>
      </c>
      <c r="AM45" s="80" t="s">
        <v>56</v>
      </c>
      <c r="AQ45" s="9" t="s">
        <v>53</v>
      </c>
      <c r="AW45" s="81" t="e">
        <f>IF(#REF!="základná",J45,0)</f>
        <v>#REF!</v>
      </c>
      <c r="AX45" s="81" t="e">
        <f>IF(#REF!="znížená",J45,0)</f>
        <v>#REF!</v>
      </c>
      <c r="AY45" s="81" t="e">
        <f>IF(#REF!="zákl. prenesená",J45,0)</f>
        <v>#REF!</v>
      </c>
      <c r="AZ45" s="81" t="e">
        <f>IF(#REF!="zníž. prenesená",J45,0)</f>
        <v>#REF!</v>
      </c>
      <c r="BA45" s="81" t="e">
        <f>IF(#REF!="nulová",J45,0)</f>
        <v>#REF!</v>
      </c>
      <c r="BB45" s="9" t="s">
        <v>56</v>
      </c>
      <c r="BC45" s="81">
        <f t="shared" si="1"/>
        <v>0</v>
      </c>
      <c r="BD45" s="9" t="s">
        <v>55</v>
      </c>
      <c r="BE45" s="80" t="s">
        <v>76</v>
      </c>
    </row>
    <row r="46" spans="2:57" s="1" customFormat="1" ht="24.25" customHeight="1">
      <c r="B46" s="68"/>
      <c r="C46" s="69" t="s">
        <v>59</v>
      </c>
      <c r="D46" s="69" t="s">
        <v>54</v>
      </c>
      <c r="E46" s="70" t="s">
        <v>77</v>
      </c>
      <c r="F46" s="71" t="s">
        <v>78</v>
      </c>
      <c r="G46" s="72" t="s">
        <v>66</v>
      </c>
      <c r="H46" s="73">
        <v>5</v>
      </c>
      <c r="I46" s="95"/>
      <c r="J46" s="74">
        <f t="shared" si="0"/>
        <v>0</v>
      </c>
      <c r="K46" s="75"/>
      <c r="L46" s="17"/>
      <c r="AJ46" s="80" t="s">
        <v>55</v>
      </c>
      <c r="AL46" s="80" t="s">
        <v>54</v>
      </c>
      <c r="AM46" s="80" t="s">
        <v>56</v>
      </c>
      <c r="AQ46" s="9" t="s">
        <v>53</v>
      </c>
      <c r="AW46" s="81" t="e">
        <f>IF(#REF!="základná",J46,0)</f>
        <v>#REF!</v>
      </c>
      <c r="AX46" s="81" t="e">
        <f>IF(#REF!="znížená",J46,0)</f>
        <v>#REF!</v>
      </c>
      <c r="AY46" s="81" t="e">
        <f>IF(#REF!="zákl. prenesená",J46,0)</f>
        <v>#REF!</v>
      </c>
      <c r="AZ46" s="81" t="e">
        <f>IF(#REF!="zníž. prenesená",J46,0)</f>
        <v>#REF!</v>
      </c>
      <c r="BA46" s="81" t="e">
        <f>IF(#REF!="nulová",J46,0)</f>
        <v>#REF!</v>
      </c>
      <c r="BB46" s="9" t="s">
        <v>56</v>
      </c>
      <c r="BC46" s="81">
        <f t="shared" si="1"/>
        <v>0</v>
      </c>
      <c r="BD46" s="9" t="s">
        <v>55</v>
      </c>
      <c r="BE46" s="80" t="s">
        <v>79</v>
      </c>
    </row>
    <row r="47" spans="2:57" s="1" customFormat="1" ht="24.25" customHeight="1">
      <c r="B47" s="68"/>
      <c r="C47" s="69" t="s">
        <v>60</v>
      </c>
      <c r="D47" s="69" t="s">
        <v>54</v>
      </c>
      <c r="E47" s="70" t="s">
        <v>80</v>
      </c>
      <c r="F47" s="71" t="s">
        <v>103</v>
      </c>
      <c r="G47" s="72" t="s">
        <v>66</v>
      </c>
      <c r="H47" s="73">
        <v>3</v>
      </c>
      <c r="I47" s="95"/>
      <c r="J47" s="74">
        <f t="shared" si="0"/>
        <v>0</v>
      </c>
      <c r="K47" s="75"/>
      <c r="L47" s="17"/>
      <c r="AJ47" s="80" t="s">
        <v>55</v>
      </c>
      <c r="AL47" s="80" t="s">
        <v>54</v>
      </c>
      <c r="AM47" s="80" t="s">
        <v>56</v>
      </c>
      <c r="AQ47" s="9" t="s">
        <v>53</v>
      </c>
      <c r="AW47" s="81" t="e">
        <f>IF(#REF!="základná",J47,0)</f>
        <v>#REF!</v>
      </c>
      <c r="AX47" s="81" t="e">
        <f>IF(#REF!="znížená",J47,0)</f>
        <v>#REF!</v>
      </c>
      <c r="AY47" s="81" t="e">
        <f>IF(#REF!="zákl. prenesená",J47,0)</f>
        <v>#REF!</v>
      </c>
      <c r="AZ47" s="81" t="e">
        <f>IF(#REF!="zníž. prenesená",J47,0)</f>
        <v>#REF!</v>
      </c>
      <c r="BA47" s="81" t="e">
        <f>IF(#REF!="nulová",J47,0)</f>
        <v>#REF!</v>
      </c>
      <c r="BB47" s="9" t="s">
        <v>56</v>
      </c>
      <c r="BC47" s="81">
        <f t="shared" si="1"/>
        <v>0</v>
      </c>
      <c r="BD47" s="9" t="s">
        <v>55</v>
      </c>
      <c r="BE47" s="80" t="s">
        <v>81</v>
      </c>
    </row>
    <row r="48" spans="2:57" s="1" customFormat="1" ht="24.25" customHeight="1">
      <c r="B48" s="68"/>
      <c r="C48" s="69" t="s">
        <v>61</v>
      </c>
      <c r="D48" s="69" t="s">
        <v>54</v>
      </c>
      <c r="E48" s="70" t="s">
        <v>82</v>
      </c>
      <c r="F48" s="71" t="s">
        <v>83</v>
      </c>
      <c r="G48" s="72" t="s">
        <v>66</v>
      </c>
      <c r="H48" s="73">
        <v>10</v>
      </c>
      <c r="I48" s="95"/>
      <c r="J48" s="74">
        <f t="shared" si="0"/>
        <v>0</v>
      </c>
      <c r="K48" s="75"/>
      <c r="L48" s="17"/>
      <c r="AJ48" s="80" t="s">
        <v>55</v>
      </c>
      <c r="AL48" s="80" t="s">
        <v>54</v>
      </c>
      <c r="AM48" s="80" t="s">
        <v>56</v>
      </c>
      <c r="AQ48" s="9" t="s">
        <v>53</v>
      </c>
      <c r="AW48" s="81" t="e">
        <f>IF(#REF!="základná",J48,0)</f>
        <v>#REF!</v>
      </c>
      <c r="AX48" s="81" t="e">
        <f>IF(#REF!="znížená",J48,0)</f>
        <v>#REF!</v>
      </c>
      <c r="AY48" s="81" t="e">
        <f>IF(#REF!="zákl. prenesená",J48,0)</f>
        <v>#REF!</v>
      </c>
      <c r="AZ48" s="81" t="e">
        <f>IF(#REF!="zníž. prenesená",J48,0)</f>
        <v>#REF!</v>
      </c>
      <c r="BA48" s="81" t="e">
        <f>IF(#REF!="nulová",J48,0)</f>
        <v>#REF!</v>
      </c>
      <c r="BB48" s="9" t="s">
        <v>56</v>
      </c>
      <c r="BC48" s="81">
        <f t="shared" si="1"/>
        <v>0</v>
      </c>
      <c r="BD48" s="9" t="s">
        <v>55</v>
      </c>
      <c r="BE48" s="80" t="s">
        <v>84</v>
      </c>
    </row>
    <row r="49" spans="2:57" s="1" customFormat="1" ht="24.25" customHeight="1">
      <c r="B49" s="68"/>
      <c r="C49" s="69" t="s">
        <v>62</v>
      </c>
      <c r="D49" s="69" t="s">
        <v>54</v>
      </c>
      <c r="E49" s="70" t="s">
        <v>85</v>
      </c>
      <c r="F49" s="71" t="s">
        <v>86</v>
      </c>
      <c r="G49" s="72" t="s">
        <v>66</v>
      </c>
      <c r="H49" s="73">
        <v>1</v>
      </c>
      <c r="I49" s="95"/>
      <c r="J49" s="74">
        <f t="shared" si="0"/>
        <v>0</v>
      </c>
      <c r="K49" s="75"/>
      <c r="L49" s="17"/>
      <c r="AJ49" s="80" t="s">
        <v>55</v>
      </c>
      <c r="AL49" s="80" t="s">
        <v>54</v>
      </c>
      <c r="AM49" s="80" t="s">
        <v>56</v>
      </c>
      <c r="AQ49" s="9" t="s">
        <v>53</v>
      </c>
      <c r="AW49" s="81" t="e">
        <f>IF(#REF!="základná",J49,0)</f>
        <v>#REF!</v>
      </c>
      <c r="AX49" s="81" t="e">
        <f>IF(#REF!="znížená",J49,0)</f>
        <v>#REF!</v>
      </c>
      <c r="AY49" s="81" t="e">
        <f>IF(#REF!="zákl. prenesená",J49,0)</f>
        <v>#REF!</v>
      </c>
      <c r="AZ49" s="81" t="e">
        <f>IF(#REF!="zníž. prenesená",J49,0)</f>
        <v>#REF!</v>
      </c>
      <c r="BA49" s="81" t="e">
        <f>IF(#REF!="nulová",J49,0)</f>
        <v>#REF!</v>
      </c>
      <c r="BB49" s="9" t="s">
        <v>56</v>
      </c>
      <c r="BC49" s="81">
        <f t="shared" si="1"/>
        <v>0</v>
      </c>
      <c r="BD49" s="9" t="s">
        <v>55</v>
      </c>
      <c r="BE49" s="80" t="s">
        <v>87</v>
      </c>
    </row>
    <row r="50" spans="2:57" s="1" customFormat="1" ht="37" customHeight="1">
      <c r="B50" s="68"/>
      <c r="C50" s="69" t="s">
        <v>63</v>
      </c>
      <c r="D50" s="69" t="s">
        <v>54</v>
      </c>
      <c r="E50" s="70" t="s">
        <v>88</v>
      </c>
      <c r="F50" s="130" t="s">
        <v>114</v>
      </c>
      <c r="G50" s="72" t="s">
        <v>66</v>
      </c>
      <c r="H50" s="73">
        <v>1</v>
      </c>
      <c r="I50" s="95"/>
      <c r="J50" s="74">
        <f t="shared" si="0"/>
        <v>0</v>
      </c>
      <c r="K50" s="75"/>
      <c r="L50" s="17"/>
      <c r="AJ50" s="80" t="s">
        <v>55</v>
      </c>
      <c r="AL50" s="80" t="s">
        <v>54</v>
      </c>
      <c r="AM50" s="80" t="s">
        <v>56</v>
      </c>
      <c r="AQ50" s="9" t="s">
        <v>53</v>
      </c>
      <c r="AW50" s="81" t="e">
        <f>IF(#REF!="základná",J50,0)</f>
        <v>#REF!</v>
      </c>
      <c r="AX50" s="81" t="e">
        <f>IF(#REF!="znížená",J50,0)</f>
        <v>#REF!</v>
      </c>
      <c r="AY50" s="81" t="e">
        <f>IF(#REF!="zákl. prenesená",J50,0)</f>
        <v>#REF!</v>
      </c>
      <c r="AZ50" s="81" t="e">
        <f>IF(#REF!="zníž. prenesená",J50,0)</f>
        <v>#REF!</v>
      </c>
      <c r="BA50" s="81" t="e">
        <f>IF(#REF!="nulová",J50,0)</f>
        <v>#REF!</v>
      </c>
      <c r="BB50" s="9" t="s">
        <v>56</v>
      </c>
      <c r="BC50" s="81">
        <f t="shared" si="1"/>
        <v>0</v>
      </c>
      <c r="BD50" s="9" t="s">
        <v>55</v>
      </c>
      <c r="BE50" s="80" t="s">
        <v>89</v>
      </c>
    </row>
    <row r="51" spans="2:57" s="1" customFormat="1" ht="24.25" customHeight="1">
      <c r="B51" s="68"/>
      <c r="C51" s="69" t="s">
        <v>64</v>
      </c>
      <c r="D51" s="69" t="s">
        <v>54</v>
      </c>
      <c r="E51" s="70" t="s">
        <v>90</v>
      </c>
      <c r="F51" s="71" t="s">
        <v>104</v>
      </c>
      <c r="G51" s="72" t="s">
        <v>66</v>
      </c>
      <c r="H51" s="73">
        <v>4</v>
      </c>
      <c r="I51" s="95"/>
      <c r="J51" s="74">
        <f t="shared" si="0"/>
        <v>0</v>
      </c>
      <c r="K51" s="75"/>
      <c r="L51" s="17"/>
      <c r="AJ51" s="80" t="s">
        <v>55</v>
      </c>
      <c r="AL51" s="80" t="s">
        <v>54</v>
      </c>
      <c r="AM51" s="80" t="s">
        <v>56</v>
      </c>
      <c r="AQ51" s="9" t="s">
        <v>53</v>
      </c>
      <c r="AW51" s="81" t="e">
        <f>IF(#REF!="základná",J51,0)</f>
        <v>#REF!</v>
      </c>
      <c r="AX51" s="81" t="e">
        <f>IF(#REF!="znížená",J51,0)</f>
        <v>#REF!</v>
      </c>
      <c r="AY51" s="81" t="e">
        <f>IF(#REF!="zákl. prenesená",J51,0)</f>
        <v>#REF!</v>
      </c>
      <c r="AZ51" s="81" t="e">
        <f>IF(#REF!="zníž. prenesená",J51,0)</f>
        <v>#REF!</v>
      </c>
      <c r="BA51" s="81" t="e">
        <f>IF(#REF!="nulová",J51,0)</f>
        <v>#REF!</v>
      </c>
      <c r="BB51" s="9" t="s">
        <v>56</v>
      </c>
      <c r="BC51" s="81">
        <f t="shared" si="1"/>
        <v>0</v>
      </c>
      <c r="BD51" s="9" t="s">
        <v>55</v>
      </c>
      <c r="BE51" s="80" t="s">
        <v>91</v>
      </c>
    </row>
    <row r="52" spans="2:57" s="1" customFormat="1" ht="21.75" customHeight="1">
      <c r="B52" s="68"/>
      <c r="C52" s="69" t="s">
        <v>65</v>
      </c>
      <c r="D52" s="69" t="s">
        <v>54</v>
      </c>
      <c r="E52" s="70" t="s">
        <v>92</v>
      </c>
      <c r="F52" s="71" t="s">
        <v>105</v>
      </c>
      <c r="G52" s="72" t="s">
        <v>66</v>
      </c>
      <c r="H52" s="73">
        <v>4</v>
      </c>
      <c r="I52" s="95"/>
      <c r="J52" s="74">
        <f t="shared" si="0"/>
        <v>0</v>
      </c>
      <c r="K52" s="75"/>
      <c r="L52" s="17"/>
      <c r="AJ52" s="80" t="s">
        <v>55</v>
      </c>
      <c r="AL52" s="80" t="s">
        <v>54</v>
      </c>
      <c r="AM52" s="80" t="s">
        <v>56</v>
      </c>
      <c r="AQ52" s="9" t="s">
        <v>53</v>
      </c>
      <c r="AW52" s="81" t="e">
        <f>IF(#REF!="základná",J52,0)</f>
        <v>#REF!</v>
      </c>
      <c r="AX52" s="81" t="e">
        <f>IF(#REF!="znížená",J52,0)</f>
        <v>#REF!</v>
      </c>
      <c r="AY52" s="81" t="e">
        <f>IF(#REF!="zákl. prenesená",J52,0)</f>
        <v>#REF!</v>
      </c>
      <c r="AZ52" s="81" t="e">
        <f>IF(#REF!="zníž. prenesená",J52,0)</f>
        <v>#REF!</v>
      </c>
      <c r="BA52" s="81" t="e">
        <f>IF(#REF!="nulová",J52,0)</f>
        <v>#REF!</v>
      </c>
      <c r="BB52" s="9" t="s">
        <v>56</v>
      </c>
      <c r="BC52" s="81">
        <f t="shared" si="1"/>
        <v>0</v>
      </c>
      <c r="BD52" s="9" t="s">
        <v>55</v>
      </c>
      <c r="BE52" s="80" t="s">
        <v>93</v>
      </c>
    </row>
    <row r="53" spans="2:57" s="1" customFormat="1" ht="27" customHeight="1">
      <c r="B53" s="68"/>
      <c r="C53" s="69">
        <v>13</v>
      </c>
      <c r="D53" s="69" t="s">
        <v>54</v>
      </c>
      <c r="E53" s="70" t="s">
        <v>94</v>
      </c>
      <c r="F53" s="71" t="s">
        <v>106</v>
      </c>
      <c r="G53" s="72" t="s">
        <v>66</v>
      </c>
      <c r="H53" s="73">
        <v>1</v>
      </c>
      <c r="I53" s="95"/>
      <c r="J53" s="74">
        <f t="shared" si="0"/>
        <v>0</v>
      </c>
      <c r="K53" s="75"/>
      <c r="L53" s="17"/>
      <c r="AJ53" s="80" t="s">
        <v>55</v>
      </c>
      <c r="AL53" s="80" t="s">
        <v>54</v>
      </c>
      <c r="AM53" s="80" t="s">
        <v>56</v>
      </c>
      <c r="AQ53" s="9" t="s">
        <v>53</v>
      </c>
      <c r="AW53" s="81" t="e">
        <f>IF(#REF!="základná",J53,0)</f>
        <v>#REF!</v>
      </c>
      <c r="AX53" s="81" t="e">
        <f>IF(#REF!="znížená",J53,0)</f>
        <v>#REF!</v>
      </c>
      <c r="AY53" s="81" t="e">
        <f>IF(#REF!="zákl. prenesená",J53,0)</f>
        <v>#REF!</v>
      </c>
      <c r="AZ53" s="81" t="e">
        <f>IF(#REF!="zníž. prenesená",J53,0)</f>
        <v>#REF!</v>
      </c>
      <c r="BA53" s="81" t="e">
        <f>IF(#REF!="nulová",J53,0)</f>
        <v>#REF!</v>
      </c>
      <c r="BB53" s="9" t="s">
        <v>56</v>
      </c>
      <c r="BC53" s="81">
        <f t="shared" si="1"/>
        <v>0</v>
      </c>
      <c r="BD53" s="9" t="s">
        <v>55</v>
      </c>
      <c r="BE53" s="80" t="s">
        <v>95</v>
      </c>
    </row>
    <row r="54" spans="2:57" s="1" customFormat="1" ht="7" customHeight="1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7"/>
    </row>
    <row r="55" spans="2:57" ht="12">
      <c r="H55" s="96"/>
    </row>
  </sheetData>
  <autoFilter ref="C38:K53" xr:uid="{00000000-0009-0000-0000-000003000000}"/>
  <mergeCells count="4">
    <mergeCell ref="E8:H8"/>
    <mergeCell ref="E29:H29"/>
    <mergeCell ref="E31:H31"/>
    <mergeCell ref="E6:H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F7E2C-1121-7F44-889E-984486580AB2}">
  <sheetPr>
    <pageSetUpPr fitToPage="1"/>
  </sheetPr>
  <dimension ref="B2:K47"/>
  <sheetViews>
    <sheetView showGridLines="0" topLeftCell="A91" zoomScale="130" zoomScaleNormal="130" workbookViewId="0">
      <selection activeCell="E31" sqref="E31:H31"/>
    </sheetView>
  </sheetViews>
  <sheetFormatPr baseColWidth="10" defaultColWidth="8.75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</cols>
  <sheetData>
    <row r="2" spans="2:11" s="1" customFormat="1" ht="7" customHeight="1">
      <c r="B2" s="20"/>
      <c r="C2" s="21"/>
      <c r="D2" s="21"/>
      <c r="E2" s="21"/>
      <c r="F2" s="21"/>
      <c r="G2" s="21"/>
      <c r="H2" s="21"/>
      <c r="I2" s="21"/>
      <c r="J2" s="21"/>
      <c r="K2" s="21"/>
    </row>
    <row r="3" spans="2:11" s="1" customFormat="1" ht="25" customHeight="1">
      <c r="B3" s="17"/>
      <c r="C3" s="13" t="s">
        <v>32</v>
      </c>
    </row>
    <row r="4" spans="2:11" s="1" customFormat="1" ht="7" customHeight="1">
      <c r="B4" s="17"/>
    </row>
    <row r="5" spans="2:11" s="1" customFormat="1" ht="12" customHeight="1">
      <c r="B5" s="17"/>
      <c r="C5" s="15" t="s">
        <v>7</v>
      </c>
    </row>
    <row r="6" spans="2:11" s="1" customFormat="1" ht="16.5" customHeight="1">
      <c r="B6" s="17"/>
      <c r="E6" s="110"/>
      <c r="F6" s="111"/>
      <c r="G6" s="111"/>
      <c r="H6" s="111"/>
    </row>
    <row r="7" spans="2:11" s="1" customFormat="1" ht="12" customHeight="1">
      <c r="B7" s="17"/>
      <c r="C7" s="15" t="s">
        <v>31</v>
      </c>
    </row>
    <row r="8" spans="2:11" s="1" customFormat="1" ht="16.5" customHeight="1">
      <c r="B8" s="17"/>
      <c r="E8" s="108"/>
      <c r="F8" s="109"/>
      <c r="G8" s="109"/>
      <c r="H8" s="109"/>
    </row>
    <row r="9" spans="2:11" s="1" customFormat="1" ht="7" customHeight="1">
      <c r="B9" s="17"/>
    </row>
    <row r="10" spans="2:11" s="1" customFormat="1" ht="12" customHeight="1">
      <c r="B10" s="17"/>
      <c r="C10" s="15" t="s">
        <v>8</v>
      </c>
      <c r="F10" s="14"/>
      <c r="I10" s="15" t="s">
        <v>9</v>
      </c>
      <c r="J10" s="22"/>
    </row>
    <row r="11" spans="2:11" s="1" customFormat="1" ht="7" customHeight="1">
      <c r="B11" s="17"/>
    </row>
    <row r="12" spans="2:11" s="1" customFormat="1" ht="40.25" customHeight="1">
      <c r="B12" s="17"/>
      <c r="C12" s="15" t="s">
        <v>10</v>
      </c>
      <c r="F12" s="14"/>
      <c r="I12" s="15" t="s">
        <v>12</v>
      </c>
      <c r="J12" s="16"/>
    </row>
    <row r="13" spans="2:11" s="1" customFormat="1" ht="15.25" customHeight="1">
      <c r="B13" s="17"/>
      <c r="C13" s="15" t="s">
        <v>11</v>
      </c>
      <c r="F13" s="14"/>
      <c r="I13" s="15" t="s">
        <v>13</v>
      </c>
      <c r="J13" s="16"/>
    </row>
    <row r="14" spans="2:11" s="1" customFormat="1" ht="10.25" customHeight="1">
      <c r="B14" s="17"/>
    </row>
    <row r="15" spans="2:11" s="1" customFormat="1" ht="29.25" customHeight="1">
      <c r="B15" s="17"/>
      <c r="C15" s="38" t="s">
        <v>33</v>
      </c>
      <c r="D15" s="37"/>
      <c r="E15" s="37"/>
      <c r="F15" s="37"/>
      <c r="G15" s="37"/>
      <c r="H15" s="37"/>
      <c r="I15" s="37"/>
      <c r="J15" s="39" t="s">
        <v>34</v>
      </c>
      <c r="K15" s="37"/>
    </row>
    <row r="16" spans="2:11" s="1" customFormat="1" ht="10.25" customHeight="1">
      <c r="B16" s="17"/>
    </row>
    <row r="17" spans="2:11" s="1" customFormat="1" ht="23" customHeight="1">
      <c r="B17" s="17"/>
      <c r="C17" s="40" t="s">
        <v>35</v>
      </c>
      <c r="J17" s="31">
        <f>J39</f>
        <v>0</v>
      </c>
    </row>
    <row r="18" spans="2:11" s="4" customFormat="1" ht="25" customHeight="1">
      <c r="B18" s="41"/>
      <c r="D18" s="42" t="s">
        <v>37</v>
      </c>
      <c r="E18" s="43"/>
      <c r="F18" s="43"/>
      <c r="G18" s="43"/>
      <c r="H18" s="43"/>
      <c r="I18" s="43"/>
      <c r="J18" s="44">
        <f>J40</f>
        <v>0</v>
      </c>
    </row>
    <row r="19" spans="2:11" s="5" customFormat="1" ht="20" customHeight="1">
      <c r="B19" s="45"/>
      <c r="C19" s="131"/>
      <c r="D19" s="113" t="s">
        <v>113</v>
      </c>
      <c r="E19" s="114"/>
      <c r="F19" s="114"/>
      <c r="G19" s="46"/>
      <c r="H19" s="46"/>
      <c r="I19" s="46"/>
      <c r="J19" s="47">
        <f>J41</f>
        <v>0</v>
      </c>
    </row>
    <row r="20" spans="2:11" s="1" customFormat="1" ht="21.75" customHeight="1">
      <c r="B20" s="17"/>
    </row>
    <row r="21" spans="2:11" s="1" customFormat="1" ht="7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</row>
    <row r="25" spans="2:11" s="1" customFormat="1" ht="7" customHeight="1">
      <c r="B25" s="20"/>
      <c r="C25" s="21"/>
      <c r="D25" s="21"/>
      <c r="E25" s="21"/>
      <c r="F25" s="21"/>
      <c r="G25" s="21"/>
      <c r="H25" s="21"/>
      <c r="I25" s="21"/>
      <c r="J25" s="21"/>
      <c r="K25" s="21"/>
    </row>
    <row r="26" spans="2:11" s="1" customFormat="1" ht="25" customHeight="1">
      <c r="B26" s="17"/>
      <c r="C26" s="13" t="s">
        <v>39</v>
      </c>
    </row>
    <row r="27" spans="2:11" s="1" customFormat="1" ht="7" customHeight="1">
      <c r="B27" s="17"/>
    </row>
    <row r="28" spans="2:11" s="1" customFormat="1" ht="12" customHeight="1">
      <c r="B28" s="17"/>
      <c r="C28" s="15" t="s">
        <v>7</v>
      </c>
    </row>
    <row r="29" spans="2:11" s="1" customFormat="1" ht="16.5" customHeight="1">
      <c r="B29" s="17"/>
      <c r="E29" s="110"/>
      <c r="F29" s="111"/>
      <c r="G29" s="111"/>
      <c r="H29" s="111"/>
    </row>
    <row r="30" spans="2:11" s="1" customFormat="1" ht="12" customHeight="1">
      <c r="B30" s="17"/>
      <c r="C30" s="15" t="s">
        <v>31</v>
      </c>
    </row>
    <row r="31" spans="2:11" s="1" customFormat="1" ht="16.5" customHeight="1">
      <c r="B31" s="17"/>
      <c r="E31" s="108"/>
      <c r="F31" s="109"/>
      <c r="G31" s="109"/>
      <c r="H31" s="109"/>
    </row>
    <row r="32" spans="2:11" s="1" customFormat="1" ht="7" customHeight="1">
      <c r="B32" s="17"/>
    </row>
    <row r="33" spans="2:11" s="1" customFormat="1" ht="12" customHeight="1">
      <c r="B33" s="17"/>
      <c r="C33" s="15" t="s">
        <v>8</v>
      </c>
      <c r="F33" s="14"/>
      <c r="I33" s="15" t="s">
        <v>9</v>
      </c>
      <c r="J33" s="22"/>
    </row>
    <row r="34" spans="2:11" s="1" customFormat="1" ht="7" customHeight="1">
      <c r="B34" s="17"/>
    </row>
    <row r="35" spans="2:11" s="1" customFormat="1" ht="40.25" customHeight="1">
      <c r="B35" s="17"/>
      <c r="C35" s="15" t="s">
        <v>10</v>
      </c>
      <c r="F35" s="14"/>
      <c r="I35" s="15" t="s">
        <v>12</v>
      </c>
      <c r="J35" s="16"/>
    </row>
    <row r="36" spans="2:11" s="1" customFormat="1" ht="15.25" customHeight="1">
      <c r="B36" s="17"/>
      <c r="C36" s="15" t="s">
        <v>11</v>
      </c>
      <c r="F36" s="14"/>
      <c r="I36" s="15" t="s">
        <v>13</v>
      </c>
      <c r="J36" s="16"/>
    </row>
    <row r="37" spans="2:11" s="1" customFormat="1" ht="10.25" customHeight="1">
      <c r="B37" s="17"/>
    </row>
    <row r="38" spans="2:11" s="6" customFormat="1" ht="29.25" customHeight="1">
      <c r="B38" s="48"/>
      <c r="C38" s="49" t="s">
        <v>40</v>
      </c>
      <c r="D38" s="50" t="s">
        <v>20</v>
      </c>
      <c r="E38" s="50" t="s">
        <v>16</v>
      </c>
      <c r="F38" s="50" t="s">
        <v>17</v>
      </c>
      <c r="G38" s="50" t="s">
        <v>41</v>
      </c>
      <c r="H38" s="50" t="s">
        <v>42</v>
      </c>
      <c r="I38" s="50" t="s">
        <v>43</v>
      </c>
      <c r="J38" s="51" t="s">
        <v>34</v>
      </c>
      <c r="K38" s="52" t="s">
        <v>44</v>
      </c>
    </row>
    <row r="39" spans="2:11" s="1" customFormat="1" ht="23" customHeight="1">
      <c r="B39" s="17"/>
      <c r="C39" s="30" t="s">
        <v>35</v>
      </c>
      <c r="J39" s="53">
        <f>SUM(J42:J46)</f>
        <v>0</v>
      </c>
    </row>
    <row r="40" spans="2:11" s="7" customFormat="1" ht="26" customHeight="1">
      <c r="B40" s="57"/>
      <c r="D40" s="58" t="s">
        <v>22</v>
      </c>
      <c r="E40" s="59" t="s">
        <v>51</v>
      </c>
      <c r="F40" s="59" t="s">
        <v>52</v>
      </c>
      <c r="J40" s="60"/>
    </row>
    <row r="41" spans="2:11" s="7" customFormat="1" ht="23" customHeight="1">
      <c r="B41" s="57"/>
      <c r="D41" s="58" t="s">
        <v>22</v>
      </c>
      <c r="E41" s="66" t="s">
        <v>57</v>
      </c>
      <c r="F41" s="112" t="s">
        <v>112</v>
      </c>
      <c r="J41" s="67"/>
    </row>
    <row r="42" spans="2:11" s="1" customFormat="1" ht="29" customHeight="1">
      <c r="B42" s="68"/>
      <c r="C42" s="69" t="s">
        <v>28</v>
      </c>
      <c r="D42" s="69" t="s">
        <v>54</v>
      </c>
      <c r="E42" s="70" t="s">
        <v>67</v>
      </c>
      <c r="F42" s="71" t="s">
        <v>104</v>
      </c>
      <c r="G42" s="72" t="s">
        <v>66</v>
      </c>
      <c r="H42" s="73">
        <v>2</v>
      </c>
      <c r="I42" s="95"/>
      <c r="J42" s="74">
        <f t="shared" ref="J42:J46" si="0">ROUND(I42*H42,2)</f>
        <v>0</v>
      </c>
      <c r="K42" s="75"/>
    </row>
    <row r="43" spans="2:11" s="1" customFormat="1" ht="24.25" customHeight="1">
      <c r="B43" s="68"/>
      <c r="C43" s="69" t="s">
        <v>56</v>
      </c>
      <c r="D43" s="69" t="s">
        <v>54</v>
      </c>
      <c r="E43" s="70" t="s">
        <v>69</v>
      </c>
      <c r="F43" s="71" t="s">
        <v>107</v>
      </c>
      <c r="G43" s="72" t="s">
        <v>66</v>
      </c>
      <c r="H43" s="73">
        <v>3</v>
      </c>
      <c r="I43" s="95"/>
      <c r="J43" s="74">
        <f t="shared" si="0"/>
        <v>0</v>
      </c>
      <c r="K43" s="75"/>
    </row>
    <row r="44" spans="2:11" s="1" customFormat="1" ht="24.25" customHeight="1">
      <c r="B44" s="68"/>
      <c r="C44" s="69" t="s">
        <v>58</v>
      </c>
      <c r="D44" s="69" t="s">
        <v>54</v>
      </c>
      <c r="E44" s="70" t="s">
        <v>71</v>
      </c>
      <c r="F44" s="71" t="s">
        <v>108</v>
      </c>
      <c r="G44" s="72" t="s">
        <v>66</v>
      </c>
      <c r="H44" s="73">
        <v>1</v>
      </c>
      <c r="I44" s="95"/>
      <c r="J44" s="74">
        <f t="shared" si="0"/>
        <v>0</v>
      </c>
      <c r="K44" s="75"/>
    </row>
    <row r="45" spans="2:11" s="1" customFormat="1" ht="44.25" customHeight="1">
      <c r="B45" s="68"/>
      <c r="C45" s="69" t="s">
        <v>55</v>
      </c>
      <c r="D45" s="69" t="s">
        <v>54</v>
      </c>
      <c r="E45" s="70" t="s">
        <v>74</v>
      </c>
      <c r="F45" s="71" t="s">
        <v>109</v>
      </c>
      <c r="G45" s="72" t="s">
        <v>66</v>
      </c>
      <c r="H45" s="73">
        <v>5</v>
      </c>
      <c r="I45" s="95"/>
      <c r="J45" s="74">
        <f t="shared" si="0"/>
        <v>0</v>
      </c>
      <c r="K45" s="75"/>
    </row>
    <row r="46" spans="2:11" s="1" customFormat="1" ht="24.25" customHeight="1">
      <c r="B46" s="68"/>
      <c r="C46" s="69" t="s">
        <v>59</v>
      </c>
      <c r="D46" s="69" t="s">
        <v>54</v>
      </c>
      <c r="E46" s="70" t="s">
        <v>77</v>
      </c>
      <c r="F46" s="71" t="s">
        <v>96</v>
      </c>
      <c r="G46" s="72" t="s">
        <v>66</v>
      </c>
      <c r="H46" s="73">
        <v>1</v>
      </c>
      <c r="I46" s="95"/>
      <c r="J46" s="74">
        <f t="shared" si="0"/>
        <v>0</v>
      </c>
      <c r="K46" s="75"/>
    </row>
    <row r="47" spans="2:11" s="1" customFormat="1" ht="7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</row>
  </sheetData>
  <autoFilter ref="C38:K46" xr:uid="{00000000-0009-0000-0000-000003000000}"/>
  <mergeCells count="4">
    <mergeCell ref="E8:H8"/>
    <mergeCell ref="E29:H29"/>
    <mergeCell ref="E31:H31"/>
    <mergeCell ref="E6:H6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81C7B-9D4F-AA4B-A2ED-BC42FF56D418}">
  <sheetPr>
    <pageSetUpPr fitToPage="1"/>
  </sheetPr>
  <dimension ref="B3:BM46"/>
  <sheetViews>
    <sheetView showGridLines="0" topLeftCell="A28" zoomScale="130" zoomScaleNormal="130" workbookViewId="0">
      <selection activeCell="F52" sqref="F52"/>
    </sheetView>
  </sheetViews>
  <sheetFormatPr baseColWidth="10" defaultColWidth="8.75" defaultRowHeight="11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hidden="1" customWidth="1"/>
    <col min="13" max="13" width="10.75" hidden="1" customWidth="1"/>
    <col min="14" max="14" width="0" hidden="1" customWidth="1"/>
    <col min="15" max="20" width="14.25" hidden="1" customWidth="1"/>
    <col min="21" max="21" width="16.25" hidden="1" customWidth="1"/>
    <col min="22" max="22" width="12.25" hidden="1" customWidth="1"/>
    <col min="23" max="23" width="16.25" hidden="1" customWidth="1"/>
    <col min="24" max="24" width="12.25" hidden="1" customWidth="1"/>
    <col min="25" max="25" width="15" hidden="1" customWidth="1"/>
    <col min="26" max="26" width="11" hidden="1" customWidth="1"/>
    <col min="27" max="27" width="15" hidden="1" customWidth="1"/>
    <col min="28" max="28" width="16.25" hidden="1" customWidth="1"/>
    <col min="29" max="29" width="11" hidden="1" customWidth="1"/>
    <col min="30" max="30" width="15" hidden="1" customWidth="1"/>
    <col min="31" max="31" width="16.25" hidden="1" customWidth="1"/>
    <col min="32" max="205" width="0" hidden="1" customWidth="1"/>
  </cols>
  <sheetData>
    <row r="3" spans="2:12" s="1" customFormat="1" ht="7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17"/>
    </row>
    <row r="4" spans="2:12" s="1" customFormat="1" ht="25" customHeight="1">
      <c r="B4" s="17"/>
      <c r="C4" s="13" t="s">
        <v>32</v>
      </c>
      <c r="L4" s="17"/>
    </row>
    <row r="5" spans="2:12" s="1" customFormat="1" ht="7" customHeight="1">
      <c r="B5" s="17"/>
      <c r="L5" s="17"/>
    </row>
    <row r="6" spans="2:12" s="1" customFormat="1" ht="12" customHeight="1">
      <c r="B6" s="17"/>
      <c r="C6" s="15" t="s">
        <v>7</v>
      </c>
      <c r="L6" s="17"/>
    </row>
    <row r="7" spans="2:12" s="1" customFormat="1" ht="16.5" customHeight="1">
      <c r="B7" s="17"/>
      <c r="E7" s="110"/>
      <c r="F7" s="111"/>
      <c r="G7" s="111"/>
      <c r="H7" s="111"/>
      <c r="L7" s="17"/>
    </row>
    <row r="8" spans="2:12" s="1" customFormat="1" ht="12" customHeight="1">
      <c r="B8" s="17"/>
      <c r="C8" s="15" t="s">
        <v>31</v>
      </c>
      <c r="L8" s="17"/>
    </row>
    <row r="9" spans="2:12" s="1" customFormat="1" ht="16.5" customHeight="1">
      <c r="B9" s="17"/>
      <c r="E9" s="108"/>
      <c r="F9" s="109"/>
      <c r="G9" s="109"/>
      <c r="H9" s="109"/>
      <c r="L9" s="17"/>
    </row>
    <row r="10" spans="2:12" s="1" customFormat="1" ht="7" customHeight="1">
      <c r="B10" s="17"/>
      <c r="L10" s="17"/>
    </row>
    <row r="11" spans="2:12" s="1" customFormat="1" ht="12" customHeight="1">
      <c r="B11" s="17"/>
      <c r="C11" s="15" t="s">
        <v>8</v>
      </c>
      <c r="F11" s="14"/>
      <c r="I11" s="15" t="s">
        <v>9</v>
      </c>
      <c r="J11" s="22"/>
      <c r="L11" s="17"/>
    </row>
    <row r="12" spans="2:12" s="1" customFormat="1" ht="7" customHeight="1">
      <c r="B12" s="17"/>
      <c r="L12" s="17"/>
    </row>
    <row r="13" spans="2:12" s="1" customFormat="1" ht="40.25" customHeight="1">
      <c r="B13" s="17"/>
      <c r="C13" s="15" t="s">
        <v>10</v>
      </c>
      <c r="F13" s="14"/>
      <c r="I13" s="15" t="s">
        <v>12</v>
      </c>
      <c r="J13" s="16"/>
      <c r="L13" s="17"/>
    </row>
    <row r="14" spans="2:12" s="1" customFormat="1" ht="15.25" customHeight="1">
      <c r="B14" s="17"/>
      <c r="C14" s="15" t="s">
        <v>11</v>
      </c>
      <c r="F14" s="14"/>
      <c r="I14" s="15" t="s">
        <v>13</v>
      </c>
      <c r="J14" s="16"/>
      <c r="L14" s="17"/>
    </row>
    <row r="15" spans="2:12" s="1" customFormat="1" ht="10.25" customHeight="1">
      <c r="B15" s="17"/>
      <c r="L15" s="17"/>
    </row>
    <row r="16" spans="2:12" s="1" customFormat="1" ht="29.25" customHeight="1">
      <c r="B16" s="17"/>
      <c r="C16" s="38" t="s">
        <v>33</v>
      </c>
      <c r="D16" s="37"/>
      <c r="E16" s="37"/>
      <c r="F16" s="37"/>
      <c r="G16" s="37"/>
      <c r="H16" s="37"/>
      <c r="I16" s="37"/>
      <c r="J16" s="39" t="s">
        <v>34</v>
      </c>
      <c r="K16" s="37"/>
      <c r="L16" s="17"/>
    </row>
    <row r="17" spans="2:47" s="1" customFormat="1" ht="10.25" customHeight="1">
      <c r="B17" s="17"/>
      <c r="L17" s="17"/>
    </row>
    <row r="18" spans="2:47" s="1" customFormat="1" ht="23" customHeight="1">
      <c r="B18" s="17"/>
      <c r="C18" s="40" t="s">
        <v>35</v>
      </c>
      <c r="J18" s="31">
        <f>J40</f>
        <v>0</v>
      </c>
      <c r="L18" s="17"/>
      <c r="AU18" s="9" t="s">
        <v>36</v>
      </c>
    </row>
    <row r="19" spans="2:47" s="4" customFormat="1" ht="25" customHeight="1">
      <c r="B19" s="41"/>
      <c r="D19" s="42" t="s">
        <v>37</v>
      </c>
      <c r="E19" s="43"/>
      <c r="F19" s="43"/>
      <c r="G19" s="43"/>
      <c r="H19" s="43"/>
      <c r="I19" s="43"/>
      <c r="J19" s="44">
        <f>J41</f>
        <v>0</v>
      </c>
      <c r="L19" s="41"/>
    </row>
    <row r="20" spans="2:47" s="5" customFormat="1" ht="20" customHeight="1">
      <c r="B20" s="45"/>
      <c r="D20" s="113" t="s">
        <v>113</v>
      </c>
      <c r="E20" s="114"/>
      <c r="F20" s="114"/>
      <c r="G20" s="46"/>
      <c r="H20" s="46"/>
      <c r="I20" s="46"/>
      <c r="J20" s="47">
        <f>J42</f>
        <v>0</v>
      </c>
      <c r="L20" s="45"/>
    </row>
    <row r="21" spans="2:47" s="1" customFormat="1" ht="21.75" customHeight="1">
      <c r="B21" s="17"/>
      <c r="L21" s="17"/>
    </row>
    <row r="22" spans="2:47" s="1" customFormat="1" ht="7" customHeight="1"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7"/>
    </row>
    <row r="26" spans="2:47" s="1" customFormat="1" ht="7" customHeight="1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17"/>
    </row>
    <row r="27" spans="2:47" s="1" customFormat="1" ht="25" customHeight="1">
      <c r="B27" s="17"/>
      <c r="C27" s="13" t="s">
        <v>39</v>
      </c>
      <c r="L27" s="17"/>
    </row>
    <row r="28" spans="2:47" s="1" customFormat="1" ht="7" customHeight="1">
      <c r="B28" s="17"/>
      <c r="L28" s="17"/>
    </row>
    <row r="29" spans="2:47" s="1" customFormat="1" ht="12" customHeight="1">
      <c r="B29" s="17"/>
      <c r="C29" s="15" t="s">
        <v>7</v>
      </c>
      <c r="L29" s="17"/>
    </row>
    <row r="30" spans="2:47" s="1" customFormat="1" ht="16.5" customHeight="1">
      <c r="B30" s="17"/>
      <c r="E30" s="110"/>
      <c r="F30" s="111"/>
      <c r="G30" s="111"/>
      <c r="H30" s="111"/>
      <c r="L30" s="17"/>
    </row>
    <row r="31" spans="2:47" s="1" customFormat="1" ht="12" customHeight="1">
      <c r="B31" s="17"/>
      <c r="C31" s="15" t="s">
        <v>31</v>
      </c>
      <c r="L31" s="17"/>
    </row>
    <row r="32" spans="2:47" s="1" customFormat="1" ht="16.5" customHeight="1">
      <c r="B32" s="17"/>
      <c r="E32" s="108"/>
      <c r="F32" s="109"/>
      <c r="G32" s="109"/>
      <c r="H32" s="109"/>
      <c r="L32" s="17"/>
    </row>
    <row r="33" spans="2:65" s="1" customFormat="1" ht="7" customHeight="1">
      <c r="B33" s="17"/>
      <c r="L33" s="17"/>
    </row>
    <row r="34" spans="2:65" s="1" customFormat="1" ht="12" customHeight="1">
      <c r="B34" s="17"/>
      <c r="C34" s="15" t="s">
        <v>8</v>
      </c>
      <c r="F34" s="14"/>
      <c r="I34" s="15" t="s">
        <v>9</v>
      </c>
      <c r="J34" s="22"/>
      <c r="L34" s="17"/>
    </row>
    <row r="35" spans="2:65" s="1" customFormat="1" ht="7" customHeight="1">
      <c r="B35" s="17"/>
      <c r="L35" s="17"/>
    </row>
    <row r="36" spans="2:65" s="1" customFormat="1" ht="40.25" customHeight="1">
      <c r="B36" s="17"/>
      <c r="C36" s="15" t="s">
        <v>10</v>
      </c>
      <c r="F36" s="14"/>
      <c r="I36" s="15" t="s">
        <v>12</v>
      </c>
      <c r="J36" s="16"/>
      <c r="L36" s="17"/>
    </row>
    <row r="37" spans="2:65" s="1" customFormat="1" ht="15.25" customHeight="1">
      <c r="B37" s="17"/>
      <c r="C37" s="15" t="s">
        <v>11</v>
      </c>
      <c r="F37" s="14"/>
      <c r="I37" s="15" t="s">
        <v>13</v>
      </c>
      <c r="J37" s="16"/>
      <c r="L37" s="17"/>
    </row>
    <row r="38" spans="2:65" s="1" customFormat="1" ht="10.25" customHeight="1">
      <c r="B38" s="17"/>
      <c r="L38" s="17"/>
    </row>
    <row r="39" spans="2:65" s="6" customFormat="1" ht="29.25" customHeight="1">
      <c r="B39" s="48"/>
      <c r="C39" s="49" t="s">
        <v>40</v>
      </c>
      <c r="D39" s="50" t="s">
        <v>20</v>
      </c>
      <c r="E39" s="50" t="s">
        <v>16</v>
      </c>
      <c r="F39" s="50" t="s">
        <v>17</v>
      </c>
      <c r="G39" s="50" t="s">
        <v>41</v>
      </c>
      <c r="H39" s="50" t="s">
        <v>42</v>
      </c>
      <c r="I39" s="50" t="s">
        <v>43</v>
      </c>
      <c r="J39" s="51" t="s">
        <v>34</v>
      </c>
      <c r="K39" s="52" t="s">
        <v>44</v>
      </c>
      <c r="L39" s="48"/>
      <c r="M39" s="25" t="s">
        <v>1</v>
      </c>
      <c r="N39" s="26" t="s">
        <v>14</v>
      </c>
      <c r="O39" s="26" t="s">
        <v>45</v>
      </c>
      <c r="P39" s="26" t="s">
        <v>46</v>
      </c>
      <c r="Q39" s="26" t="s">
        <v>47</v>
      </c>
      <c r="R39" s="26" t="s">
        <v>48</v>
      </c>
      <c r="S39" s="26" t="s">
        <v>49</v>
      </c>
      <c r="T39" s="27" t="s">
        <v>50</v>
      </c>
    </row>
    <row r="40" spans="2:65" s="1" customFormat="1" ht="23" customHeight="1">
      <c r="B40" s="17"/>
      <c r="C40" s="30" t="s">
        <v>35</v>
      </c>
      <c r="J40" s="53">
        <f>BK40</f>
        <v>0</v>
      </c>
      <c r="L40" s="17"/>
      <c r="M40" s="28"/>
      <c r="N40" s="23"/>
      <c r="O40" s="23"/>
      <c r="P40" s="54">
        <f>P41</f>
        <v>63.75</v>
      </c>
      <c r="Q40" s="23"/>
      <c r="R40" s="54">
        <f>R41</f>
        <v>0.11322000000000002</v>
      </c>
      <c r="S40" s="23"/>
      <c r="T40" s="55">
        <f>T41</f>
        <v>0</v>
      </c>
      <c r="AT40" s="9" t="s">
        <v>22</v>
      </c>
      <c r="AU40" s="9" t="s">
        <v>36</v>
      </c>
      <c r="BK40" s="56">
        <f>BK41</f>
        <v>0</v>
      </c>
    </row>
    <row r="41" spans="2:65" s="7" customFormat="1" ht="26" customHeight="1">
      <c r="B41" s="57"/>
      <c r="D41" s="58" t="s">
        <v>22</v>
      </c>
      <c r="E41" s="59" t="s">
        <v>51</v>
      </c>
      <c r="F41" s="59" t="s">
        <v>52</v>
      </c>
      <c r="J41" s="60">
        <f>BK41</f>
        <v>0</v>
      </c>
      <c r="L41" s="57"/>
      <c r="M41" s="61"/>
      <c r="P41" s="62">
        <f>P42</f>
        <v>63.75</v>
      </c>
      <c r="R41" s="62">
        <f>R42</f>
        <v>0.11322000000000002</v>
      </c>
      <c r="T41" s="63">
        <f>T42</f>
        <v>0</v>
      </c>
      <c r="AR41" s="58" t="s">
        <v>28</v>
      </c>
      <c r="AT41" s="64" t="s">
        <v>22</v>
      </c>
      <c r="AU41" s="64" t="s">
        <v>23</v>
      </c>
      <c r="AY41" s="58" t="s">
        <v>53</v>
      </c>
      <c r="BK41" s="65">
        <f>BK42</f>
        <v>0</v>
      </c>
    </row>
    <row r="42" spans="2:65" s="7" customFormat="1" ht="23" customHeight="1">
      <c r="B42" s="57"/>
      <c r="D42" s="58" t="s">
        <v>22</v>
      </c>
      <c r="E42" s="66" t="s">
        <v>57</v>
      </c>
      <c r="F42" s="112" t="s">
        <v>112</v>
      </c>
      <c r="J42" s="67">
        <f>BK42</f>
        <v>0</v>
      </c>
      <c r="L42" s="57"/>
      <c r="M42" s="61"/>
      <c r="P42" s="62">
        <f>SUM(P43:P44)</f>
        <v>63.75</v>
      </c>
      <c r="R42" s="62">
        <f>SUM(R43:R44)</f>
        <v>0.11322000000000002</v>
      </c>
      <c r="T42" s="63">
        <f>SUM(T43:T44)</f>
        <v>0</v>
      </c>
      <c r="AR42" s="58" t="s">
        <v>28</v>
      </c>
      <c r="AT42" s="64" t="s">
        <v>22</v>
      </c>
      <c r="AU42" s="64" t="s">
        <v>28</v>
      </c>
      <c r="AY42" s="58" t="s">
        <v>53</v>
      </c>
      <c r="BK42" s="65">
        <f>SUM(BK43:BK44)</f>
        <v>0</v>
      </c>
    </row>
    <row r="43" spans="2:65" s="1" customFormat="1" ht="21.75" customHeight="1">
      <c r="B43" s="68"/>
      <c r="C43" s="69" t="s">
        <v>28</v>
      </c>
      <c r="D43" s="69" t="s">
        <v>54</v>
      </c>
      <c r="E43" s="70" t="s">
        <v>67</v>
      </c>
      <c r="F43" s="71" t="s">
        <v>97</v>
      </c>
      <c r="G43" s="72" t="s">
        <v>66</v>
      </c>
      <c r="H43" s="73">
        <v>50</v>
      </c>
      <c r="I43" s="95"/>
      <c r="J43" s="74">
        <f>ROUND(I43*H43,2)</f>
        <v>0</v>
      </c>
      <c r="K43" s="75"/>
      <c r="L43" s="17"/>
      <c r="M43" s="76" t="s">
        <v>1</v>
      </c>
      <c r="N43" s="77" t="s">
        <v>15</v>
      </c>
      <c r="O43" s="78">
        <v>1.25</v>
      </c>
      <c r="P43" s="78">
        <f>O43*H43</f>
        <v>62.5</v>
      </c>
      <c r="Q43" s="78">
        <v>2.2200000000000002E-3</v>
      </c>
      <c r="R43" s="78">
        <f>Q43*H43</f>
        <v>0.11100000000000002</v>
      </c>
      <c r="S43" s="78">
        <v>0</v>
      </c>
      <c r="T43" s="79">
        <f>S43*H43</f>
        <v>0</v>
      </c>
      <c r="AR43" s="80" t="s">
        <v>55</v>
      </c>
      <c r="AT43" s="80" t="s">
        <v>54</v>
      </c>
      <c r="AU43" s="80" t="s">
        <v>56</v>
      </c>
      <c r="AY43" s="9" t="s">
        <v>53</v>
      </c>
      <c r="BE43" s="81">
        <f>IF(N43="základná",J43,0)</f>
        <v>0</v>
      </c>
      <c r="BF43" s="81">
        <f>IF(N43="znížená",J43,0)</f>
        <v>0</v>
      </c>
      <c r="BG43" s="81">
        <f>IF(N43="zákl. prenesená",J43,0)</f>
        <v>0</v>
      </c>
      <c r="BH43" s="81">
        <f>IF(N43="zníž. prenesená",J43,0)</f>
        <v>0</v>
      </c>
      <c r="BI43" s="81">
        <f>IF(N43="nulová",J43,0)</f>
        <v>0</v>
      </c>
      <c r="BJ43" s="9" t="s">
        <v>56</v>
      </c>
      <c r="BK43" s="81">
        <f>ROUND(I43*H43,2)</f>
        <v>0</v>
      </c>
      <c r="BL43" s="9" t="s">
        <v>55</v>
      </c>
      <c r="BM43" s="80" t="s">
        <v>68</v>
      </c>
    </row>
    <row r="44" spans="2:65" s="1" customFormat="1" ht="24.25" customHeight="1">
      <c r="B44" s="68"/>
      <c r="C44" s="69" t="s">
        <v>56</v>
      </c>
      <c r="D44" s="69" t="s">
        <v>54</v>
      </c>
      <c r="E44" s="70" t="s">
        <v>69</v>
      </c>
      <c r="F44" s="71" t="s">
        <v>110</v>
      </c>
      <c r="G44" s="72" t="s">
        <v>66</v>
      </c>
      <c r="H44" s="73">
        <v>1</v>
      </c>
      <c r="I44" s="95"/>
      <c r="J44" s="74">
        <f>ROUND(I44*H44,2)</f>
        <v>0</v>
      </c>
      <c r="K44" s="75"/>
      <c r="L44" s="17"/>
      <c r="M44" s="76" t="s">
        <v>1</v>
      </c>
      <c r="N44" s="77" t="s">
        <v>15</v>
      </c>
      <c r="O44" s="78">
        <v>1.25</v>
      </c>
      <c r="P44" s="78">
        <f>O44*H44</f>
        <v>1.25</v>
      </c>
      <c r="Q44" s="78">
        <v>2.2200000000000002E-3</v>
      </c>
      <c r="R44" s="78">
        <f>Q44*H44</f>
        <v>2.2200000000000002E-3</v>
      </c>
      <c r="S44" s="78">
        <v>0</v>
      </c>
      <c r="T44" s="79">
        <f>S44*H44</f>
        <v>0</v>
      </c>
      <c r="AR44" s="80" t="s">
        <v>55</v>
      </c>
      <c r="AT44" s="80" t="s">
        <v>54</v>
      </c>
      <c r="AU44" s="80" t="s">
        <v>56</v>
      </c>
      <c r="AY44" s="9" t="s">
        <v>53</v>
      </c>
      <c r="BE44" s="81">
        <f>IF(N44="základná",J44,0)</f>
        <v>0</v>
      </c>
      <c r="BF44" s="81">
        <f>IF(N44="znížená",J44,0)</f>
        <v>0</v>
      </c>
      <c r="BG44" s="81">
        <f>IF(N44="zákl. prenesená",J44,0)</f>
        <v>0</v>
      </c>
      <c r="BH44" s="81">
        <f>IF(N44="zníž. prenesená",J44,0)</f>
        <v>0</v>
      </c>
      <c r="BI44" s="81">
        <f>IF(N44="nulová",J44,0)</f>
        <v>0</v>
      </c>
      <c r="BJ44" s="9" t="s">
        <v>56</v>
      </c>
      <c r="BK44" s="81">
        <f>ROUND(I44*H44,2)</f>
        <v>0</v>
      </c>
      <c r="BL44" s="9" t="s">
        <v>55</v>
      </c>
      <c r="BM44" s="80" t="s">
        <v>70</v>
      </c>
    </row>
    <row r="45" spans="2:65" s="1" customFormat="1" ht="164" customHeight="1">
      <c r="B45" s="68"/>
      <c r="C45" s="69">
        <v>3</v>
      </c>
      <c r="D45" s="69" t="s">
        <v>54</v>
      </c>
      <c r="E45" s="70"/>
      <c r="F45" s="71" t="s">
        <v>115</v>
      </c>
      <c r="G45" s="72" t="s">
        <v>66</v>
      </c>
      <c r="H45" s="73">
        <v>5</v>
      </c>
      <c r="I45" s="95"/>
      <c r="J45" s="74">
        <f>ROUND(I45*H45,2)</f>
        <v>0</v>
      </c>
      <c r="K45" s="132"/>
      <c r="L45" s="17"/>
      <c r="M45" s="133"/>
      <c r="N45" s="77"/>
      <c r="O45" s="78"/>
      <c r="P45" s="78"/>
      <c r="Q45" s="78"/>
      <c r="R45" s="78"/>
      <c r="S45" s="78"/>
      <c r="T45" s="134"/>
      <c r="AR45" s="80"/>
      <c r="AT45" s="80"/>
      <c r="AU45" s="80"/>
      <c r="AY45" s="9"/>
      <c r="BE45" s="81"/>
      <c r="BF45" s="81"/>
      <c r="BG45" s="81"/>
      <c r="BH45" s="81"/>
      <c r="BI45" s="81"/>
      <c r="BJ45" s="9"/>
      <c r="BK45" s="81"/>
      <c r="BL45" s="9"/>
      <c r="BM45" s="80"/>
    </row>
    <row r="46" spans="2:65" s="1" customFormat="1" ht="7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7"/>
    </row>
  </sheetData>
  <autoFilter ref="C39:K44" xr:uid="{00000000-0009-0000-0000-000003000000}"/>
  <mergeCells count="4">
    <mergeCell ref="E9:H9"/>
    <mergeCell ref="E30:H30"/>
    <mergeCell ref="E32:H32"/>
    <mergeCell ref="E7:H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5</vt:i4>
      </vt:variant>
    </vt:vector>
  </HeadingPairs>
  <TitlesOfParts>
    <vt:vector size="9" baseType="lpstr">
      <vt:lpstr>Rekapitulácia </vt:lpstr>
      <vt:lpstr>SO01 TANYA - TYPOVÉ VÝROBKY</vt:lpstr>
      <vt:lpstr>SO02 VODÁREŇ - TYPOVÉ VÝROBKY</vt:lpstr>
      <vt:lpstr>SO05 PERGOLA...- TYPOVÉ VÝROBKY</vt:lpstr>
      <vt:lpstr>'Rekapitulácia '!Názvy_tlače</vt:lpstr>
      <vt:lpstr>'SO01 TANYA - TYPOVÉ VÝROBKY'!Názvy_tlače</vt:lpstr>
      <vt:lpstr>'SO02 VODÁREŇ - TYPOVÉ VÝROBKY'!Názvy_tlače</vt:lpstr>
      <vt:lpstr>'SO05 PERGOLA...- TYPOVÉ VÝROBKY'!Názvy_tlače</vt:lpstr>
      <vt:lpstr>'Rekapitulácia 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Petra Baričová</cp:lastModifiedBy>
  <dcterms:created xsi:type="dcterms:W3CDTF">2024-03-15T05:28:43Z</dcterms:created>
  <dcterms:modified xsi:type="dcterms:W3CDTF">2024-04-10T17:13:17Z</dcterms:modified>
</cp:coreProperties>
</file>