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xander.drexler\Desktop\AD\ZNH 2024\011 Stavebné práce living lab\Nové VO\"/>
    </mc:Choice>
  </mc:AlternateContent>
  <bookViews>
    <workbookView xWindow="0" yWindow="0" windowWidth="23040" windowHeight="8616" firstSheet="3" activeTab="3"/>
  </bookViews>
  <sheets>
    <sheet name="Rekapitulácia stavby" sheetId="1" r:id="rId1"/>
    <sheet name="SO01 TANYA - Búracie práce" sheetId="2" r:id="rId2"/>
    <sheet name="SO01 TANYA - Nový stav" sheetId="3" r:id="rId3"/>
    <sheet name="SO03 VODÁREŇ - búracie práce" sheetId="4" r:id="rId4"/>
    <sheet name="SO03 VODÁREŇ -nový stav" sheetId="5" r:id="rId5"/>
    <sheet name="SO05 PERGOLA" sheetId="6" r:id="rId6"/>
    <sheet name="ZTI TANYA" sheetId="7" r:id="rId7"/>
    <sheet name="ZTI Vodáreň" sheetId="8" r:id="rId8"/>
    <sheet name="Elektroinštalácia" sheetId="9" r:id="rId9"/>
    <sheet name="STROJOVŇA" sheetId="10" r:id="rId10"/>
  </sheets>
  <definedNames>
    <definedName name="_xlnm._FilterDatabase" localSheetId="8" hidden="1">Elektroinštalácia!$C$115:$K$300</definedName>
    <definedName name="_xlnm._FilterDatabase" localSheetId="1" hidden="1">'SO01 TANYA - Búracie práce'!$C$123:$K$245</definedName>
    <definedName name="_xlnm._FilterDatabase" localSheetId="2" hidden="1">'SO01 TANYA - Nový stav'!$C$130:$K$246</definedName>
    <definedName name="_xlnm._FilterDatabase" localSheetId="3" hidden="1">'SO03 VODÁREŇ - búracie práce'!$C$122:$K$169</definedName>
    <definedName name="_xlnm._FilterDatabase" localSheetId="4" hidden="1">'SO03 VODÁREŇ -nový stav'!$C$129:$K$193</definedName>
    <definedName name="_xlnm._FilterDatabase" localSheetId="5" hidden="1">'SO05 PERGOLA'!$C$126:$K$203</definedName>
    <definedName name="_xlnm._FilterDatabase" localSheetId="9" hidden="1">STROJOVŇA!$C$117:$K$136</definedName>
    <definedName name="_xlnm._FilterDatabase" localSheetId="6" hidden="1">'ZTI TANYA'!$C$118:$K$143</definedName>
    <definedName name="_xlnm._FilterDatabase" localSheetId="7" hidden="1">'ZTI Vodáreň'!$C$118:$K$139</definedName>
    <definedName name="_xlnm.Print_Titles" localSheetId="8">Elektroinštalácia!$115:$115</definedName>
    <definedName name="_xlnm.Print_Titles" localSheetId="0">'Rekapitulácia stavby'!$92:$92</definedName>
    <definedName name="_xlnm.Print_Titles" localSheetId="1">'SO01 TANYA - Búracie práce'!$123:$123</definedName>
    <definedName name="_xlnm.Print_Titles" localSheetId="2">'SO01 TANYA - Nový stav'!$130:$130</definedName>
    <definedName name="_xlnm.Print_Titles" localSheetId="3">'SO03 VODÁREŇ - búracie práce'!$122:$122</definedName>
    <definedName name="_xlnm.Print_Titles" localSheetId="4">'SO03 VODÁREŇ -nový stav'!$129:$129</definedName>
    <definedName name="_xlnm.Print_Titles" localSheetId="5">'SO05 PERGOLA'!$126:$126</definedName>
    <definedName name="_xlnm.Print_Titles" localSheetId="9">STROJOVŇA!$117:$117</definedName>
    <definedName name="_xlnm.Print_Titles" localSheetId="6">'ZTI TANYA'!$118:$118</definedName>
    <definedName name="_xlnm.Print_Titles" localSheetId="7">'ZTI Vodáreň'!$118:$118</definedName>
    <definedName name="_xlnm.Print_Area" localSheetId="8">Elektroinštalácia!$C$4:$J$76,Elektroinštalácia!$C$82:$J$97,Elektroinštalácia!$C$103:$J$300</definedName>
    <definedName name="_xlnm.Print_Area" localSheetId="0">'Rekapitulácia stavby'!$D$4:$AO$76,'Rekapitulácia stavby'!$C$82:$AQ$104</definedName>
    <definedName name="_xlnm.Print_Area" localSheetId="1">'SO01 TANYA - Búracie práce'!$C$4:$J$76,'SO01 TANYA - Búracie práce'!$C$82:$J$105,'SO01 TANYA - Búracie práce'!$C$111:$J$245</definedName>
    <definedName name="_xlnm.Print_Area" localSheetId="2">'SO01 TANYA - Nový stav'!$C$4:$J$76,'SO01 TANYA - Nový stav'!$C$82:$J$112,'SO01 TANYA - Nový stav'!$C$118:$J$246</definedName>
    <definedName name="_xlnm.Print_Area" localSheetId="3">'SO03 VODÁREŇ - búracie práce'!$C$4:$J$76,'SO03 VODÁREŇ - búracie práce'!$C$82:$J$104,'SO03 VODÁREŇ - búracie práce'!$C$110:$J$169</definedName>
    <definedName name="_xlnm.Print_Area" localSheetId="4">'SO03 VODÁREŇ -nový stav'!$C$4:$J$76,'SO03 VODÁREŇ -nový stav'!$C$82:$J$111,'SO03 VODÁREŇ -nový stav'!$C$117:$J$193</definedName>
    <definedName name="_xlnm.Print_Area" localSheetId="5">'SO05 PERGOLA'!$C$4:$J$76,'SO05 PERGOLA'!$C$82:$J$108,'SO05 PERGOLA'!$C$114:$J$203</definedName>
    <definedName name="_xlnm.Print_Area" localSheetId="9">STROJOVŇA!$C$4:$J$76,STROJOVŇA!$C$82:$J$99,STROJOVŇA!$C$105:$J$136</definedName>
    <definedName name="_xlnm.Print_Area" localSheetId="6">'ZTI TANYA'!$C$4:$J$76,'ZTI TANYA'!$C$82:$J$100,'ZTI TANYA'!$C$106:$J$143</definedName>
    <definedName name="_xlnm.Print_Area" localSheetId="7">'ZTI Vodáreň'!$C$4:$J$76,'ZTI Vodáreň'!$C$82:$J$100,'ZTI Vodáreň'!$C$106:$J$139</definedName>
  </definedNames>
  <calcPr calcId="162913"/>
</workbook>
</file>

<file path=xl/calcChain.xml><?xml version="1.0" encoding="utf-8"?>
<calcChain xmlns="http://schemas.openxmlformats.org/spreadsheetml/2006/main">
  <c r="E122" i="5" l="1"/>
  <c r="J37" i="10" l="1"/>
  <c r="J36" i="10"/>
  <c r="AY103" i="1" s="1"/>
  <c r="J35" i="10"/>
  <c r="AX103" i="1" s="1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BI126" i="10"/>
  <c r="BH126" i="10"/>
  <c r="BG126" i="10"/>
  <c r="BE126" i="10"/>
  <c r="T126" i="10"/>
  <c r="R126" i="10"/>
  <c r="P126" i="10"/>
  <c r="BI125" i="10"/>
  <c r="BH125" i="10"/>
  <c r="BG125" i="10"/>
  <c r="BE125" i="10"/>
  <c r="T125" i="10"/>
  <c r="R125" i="10"/>
  <c r="P125" i="10"/>
  <c r="BI124" i="10"/>
  <c r="BH124" i="10"/>
  <c r="BG124" i="10"/>
  <c r="BE124" i="10"/>
  <c r="T124" i="10"/>
  <c r="R124" i="10"/>
  <c r="P124" i="10"/>
  <c r="BI123" i="10"/>
  <c r="BH123" i="10"/>
  <c r="BG123" i="10"/>
  <c r="BE123" i="10"/>
  <c r="T123" i="10"/>
  <c r="R123" i="10"/>
  <c r="P123" i="10"/>
  <c r="BI122" i="10"/>
  <c r="BH122" i="10"/>
  <c r="BG122" i="10"/>
  <c r="BE122" i="10"/>
  <c r="T122" i="10"/>
  <c r="R122" i="10"/>
  <c r="P122" i="10"/>
  <c r="BI120" i="10"/>
  <c r="BH120" i="10"/>
  <c r="BG120" i="10"/>
  <c r="BE120" i="10"/>
  <c r="T120" i="10"/>
  <c r="R120" i="10"/>
  <c r="P120" i="10"/>
  <c r="J115" i="10"/>
  <c r="J114" i="10"/>
  <c r="F114" i="10"/>
  <c r="F112" i="10"/>
  <c r="E110" i="10"/>
  <c r="J92" i="10"/>
  <c r="J91" i="10"/>
  <c r="F91" i="10"/>
  <c r="F89" i="10"/>
  <c r="E87" i="10"/>
  <c r="J18" i="10"/>
  <c r="E18" i="10"/>
  <c r="F115" i="10" s="1"/>
  <c r="J17" i="10"/>
  <c r="J12" i="10"/>
  <c r="J112" i="10" s="1"/>
  <c r="E7" i="10"/>
  <c r="E85" i="10" s="1"/>
  <c r="J37" i="9"/>
  <c r="J36" i="9"/>
  <c r="AY102" i="1" s="1"/>
  <c r="J35" i="9"/>
  <c r="AX102" i="1" s="1"/>
  <c r="BI299" i="9"/>
  <c r="BH299" i="9"/>
  <c r="BG299" i="9"/>
  <c r="BE299" i="9"/>
  <c r="T299" i="9"/>
  <c r="R299" i="9"/>
  <c r="P299" i="9"/>
  <c r="BI297" i="9"/>
  <c r="BH297" i="9"/>
  <c r="BG297" i="9"/>
  <c r="BE297" i="9"/>
  <c r="T297" i="9"/>
  <c r="R297" i="9"/>
  <c r="P297" i="9"/>
  <c r="BI295" i="9"/>
  <c r="BH295" i="9"/>
  <c r="BG295" i="9"/>
  <c r="BE295" i="9"/>
  <c r="T295" i="9"/>
  <c r="R295" i="9"/>
  <c r="P295" i="9"/>
  <c r="BI293" i="9"/>
  <c r="BH293" i="9"/>
  <c r="BG293" i="9"/>
  <c r="BE293" i="9"/>
  <c r="T293" i="9"/>
  <c r="R293" i="9"/>
  <c r="P293" i="9"/>
  <c r="BI291" i="9"/>
  <c r="BH291" i="9"/>
  <c r="BG291" i="9"/>
  <c r="BE291" i="9"/>
  <c r="T291" i="9"/>
  <c r="R291" i="9"/>
  <c r="P291" i="9"/>
  <c r="BI289" i="9"/>
  <c r="BH289" i="9"/>
  <c r="BG289" i="9"/>
  <c r="BE289" i="9"/>
  <c r="T289" i="9"/>
  <c r="R289" i="9"/>
  <c r="P289" i="9"/>
  <c r="BI287" i="9"/>
  <c r="BH287" i="9"/>
  <c r="BG287" i="9"/>
  <c r="BE287" i="9"/>
  <c r="T287" i="9"/>
  <c r="R287" i="9"/>
  <c r="P287" i="9"/>
  <c r="BI285" i="9"/>
  <c r="BH285" i="9"/>
  <c r="BG285" i="9"/>
  <c r="BE285" i="9"/>
  <c r="T285" i="9"/>
  <c r="R285" i="9"/>
  <c r="P285" i="9"/>
  <c r="BI283" i="9"/>
  <c r="BH283" i="9"/>
  <c r="BG283" i="9"/>
  <c r="BE283" i="9"/>
  <c r="T283" i="9"/>
  <c r="R283" i="9"/>
  <c r="P283" i="9"/>
  <c r="BI281" i="9"/>
  <c r="BH281" i="9"/>
  <c r="BG281" i="9"/>
  <c r="BE281" i="9"/>
  <c r="T281" i="9"/>
  <c r="R281" i="9"/>
  <c r="P281" i="9"/>
  <c r="BI279" i="9"/>
  <c r="BH279" i="9"/>
  <c r="BG279" i="9"/>
  <c r="BE279" i="9"/>
  <c r="T279" i="9"/>
  <c r="R279" i="9"/>
  <c r="P279" i="9"/>
  <c r="BI277" i="9"/>
  <c r="BH277" i="9"/>
  <c r="BG277" i="9"/>
  <c r="BE277" i="9"/>
  <c r="T277" i="9"/>
  <c r="R277" i="9"/>
  <c r="P277" i="9"/>
  <c r="BI275" i="9"/>
  <c r="BH275" i="9"/>
  <c r="BG275" i="9"/>
  <c r="BE275" i="9"/>
  <c r="T275" i="9"/>
  <c r="R275" i="9"/>
  <c r="P275" i="9"/>
  <c r="BI273" i="9"/>
  <c r="BH273" i="9"/>
  <c r="BG273" i="9"/>
  <c r="BE273" i="9"/>
  <c r="T273" i="9"/>
  <c r="R273" i="9"/>
  <c r="P273" i="9"/>
  <c r="BI271" i="9"/>
  <c r="BH271" i="9"/>
  <c r="BG271" i="9"/>
  <c r="BE271" i="9"/>
  <c r="T271" i="9"/>
  <c r="R271" i="9"/>
  <c r="P271" i="9"/>
  <c r="BI269" i="9"/>
  <c r="BH269" i="9"/>
  <c r="BG269" i="9"/>
  <c r="BE269" i="9"/>
  <c r="T269" i="9"/>
  <c r="R269" i="9"/>
  <c r="P269" i="9"/>
  <c r="BI267" i="9"/>
  <c r="BH267" i="9"/>
  <c r="BG267" i="9"/>
  <c r="BE267" i="9"/>
  <c r="T267" i="9"/>
  <c r="R267" i="9"/>
  <c r="P267" i="9"/>
  <c r="BI265" i="9"/>
  <c r="BH265" i="9"/>
  <c r="BG265" i="9"/>
  <c r="BE265" i="9"/>
  <c r="T265" i="9"/>
  <c r="R265" i="9"/>
  <c r="P265" i="9"/>
  <c r="BI263" i="9"/>
  <c r="BH263" i="9"/>
  <c r="BG263" i="9"/>
  <c r="BE263" i="9"/>
  <c r="T263" i="9"/>
  <c r="R263" i="9"/>
  <c r="P263" i="9"/>
  <c r="BI261" i="9"/>
  <c r="BH261" i="9"/>
  <c r="BG261" i="9"/>
  <c r="BE261" i="9"/>
  <c r="T261" i="9"/>
  <c r="R261" i="9"/>
  <c r="P261" i="9"/>
  <c r="BI259" i="9"/>
  <c r="BH259" i="9"/>
  <c r="BG259" i="9"/>
  <c r="BE259" i="9"/>
  <c r="T259" i="9"/>
  <c r="R259" i="9"/>
  <c r="P259" i="9"/>
  <c r="BI257" i="9"/>
  <c r="BH257" i="9"/>
  <c r="BG257" i="9"/>
  <c r="BE257" i="9"/>
  <c r="T257" i="9"/>
  <c r="R257" i="9"/>
  <c r="P257" i="9"/>
  <c r="BI255" i="9"/>
  <c r="BH255" i="9"/>
  <c r="BG255" i="9"/>
  <c r="BE255" i="9"/>
  <c r="T255" i="9"/>
  <c r="R255" i="9"/>
  <c r="P255" i="9"/>
  <c r="BI253" i="9"/>
  <c r="BH253" i="9"/>
  <c r="BG253" i="9"/>
  <c r="BE253" i="9"/>
  <c r="T253" i="9"/>
  <c r="R253" i="9"/>
  <c r="P253" i="9"/>
  <c r="BI251" i="9"/>
  <c r="BH251" i="9"/>
  <c r="BG251" i="9"/>
  <c r="BE251" i="9"/>
  <c r="T251" i="9"/>
  <c r="R251" i="9"/>
  <c r="P251" i="9"/>
  <c r="BI249" i="9"/>
  <c r="BH249" i="9"/>
  <c r="BG249" i="9"/>
  <c r="BE249" i="9"/>
  <c r="T249" i="9"/>
  <c r="R249" i="9"/>
  <c r="P249" i="9"/>
  <c r="BI247" i="9"/>
  <c r="BH247" i="9"/>
  <c r="BG247" i="9"/>
  <c r="BE247" i="9"/>
  <c r="T247" i="9"/>
  <c r="R247" i="9"/>
  <c r="P247" i="9"/>
  <c r="BI245" i="9"/>
  <c r="BH245" i="9"/>
  <c r="BG245" i="9"/>
  <c r="BE245" i="9"/>
  <c r="T245" i="9"/>
  <c r="R245" i="9"/>
  <c r="P245" i="9"/>
  <c r="BI243" i="9"/>
  <c r="BH243" i="9"/>
  <c r="BG243" i="9"/>
  <c r="BE243" i="9"/>
  <c r="T243" i="9"/>
  <c r="R243" i="9"/>
  <c r="P243" i="9"/>
  <c r="BI241" i="9"/>
  <c r="BH241" i="9"/>
  <c r="BG241" i="9"/>
  <c r="BE241" i="9"/>
  <c r="T241" i="9"/>
  <c r="R241" i="9"/>
  <c r="P241" i="9"/>
  <c r="BI239" i="9"/>
  <c r="BH239" i="9"/>
  <c r="BG239" i="9"/>
  <c r="BE239" i="9"/>
  <c r="T239" i="9"/>
  <c r="R239" i="9"/>
  <c r="P239" i="9"/>
  <c r="BI237" i="9"/>
  <c r="BH237" i="9"/>
  <c r="BG237" i="9"/>
  <c r="BE237" i="9"/>
  <c r="T237" i="9"/>
  <c r="R237" i="9"/>
  <c r="P237" i="9"/>
  <c r="BI235" i="9"/>
  <c r="BH235" i="9"/>
  <c r="BG235" i="9"/>
  <c r="BE235" i="9"/>
  <c r="T235" i="9"/>
  <c r="R235" i="9"/>
  <c r="P235" i="9"/>
  <c r="BI233" i="9"/>
  <c r="BH233" i="9"/>
  <c r="BG233" i="9"/>
  <c r="BE233" i="9"/>
  <c r="T233" i="9"/>
  <c r="R233" i="9"/>
  <c r="P233" i="9"/>
  <c r="BI231" i="9"/>
  <c r="BH231" i="9"/>
  <c r="BG231" i="9"/>
  <c r="BE231" i="9"/>
  <c r="T231" i="9"/>
  <c r="R231" i="9"/>
  <c r="P231" i="9"/>
  <c r="BI229" i="9"/>
  <c r="BH229" i="9"/>
  <c r="BG229" i="9"/>
  <c r="BE229" i="9"/>
  <c r="T229" i="9"/>
  <c r="R229" i="9"/>
  <c r="P229" i="9"/>
  <c r="BI227" i="9"/>
  <c r="BH227" i="9"/>
  <c r="BG227" i="9"/>
  <c r="BE227" i="9"/>
  <c r="T227" i="9"/>
  <c r="R227" i="9"/>
  <c r="P227" i="9"/>
  <c r="BI225" i="9"/>
  <c r="BH225" i="9"/>
  <c r="BG225" i="9"/>
  <c r="BE225" i="9"/>
  <c r="T225" i="9"/>
  <c r="R225" i="9"/>
  <c r="P225" i="9"/>
  <c r="BI223" i="9"/>
  <c r="BH223" i="9"/>
  <c r="BG223" i="9"/>
  <c r="BE223" i="9"/>
  <c r="T223" i="9"/>
  <c r="R223" i="9"/>
  <c r="P223" i="9"/>
  <c r="BI221" i="9"/>
  <c r="BH221" i="9"/>
  <c r="BG221" i="9"/>
  <c r="BE221" i="9"/>
  <c r="T221" i="9"/>
  <c r="R221" i="9"/>
  <c r="P221" i="9"/>
  <c r="BI219" i="9"/>
  <c r="BH219" i="9"/>
  <c r="BG219" i="9"/>
  <c r="BE219" i="9"/>
  <c r="T219" i="9"/>
  <c r="R219" i="9"/>
  <c r="P219" i="9"/>
  <c r="BI217" i="9"/>
  <c r="BH217" i="9"/>
  <c r="BG217" i="9"/>
  <c r="BE217" i="9"/>
  <c r="T217" i="9"/>
  <c r="R217" i="9"/>
  <c r="P217" i="9"/>
  <c r="BI215" i="9"/>
  <c r="BH215" i="9"/>
  <c r="BG215" i="9"/>
  <c r="BE215" i="9"/>
  <c r="T215" i="9"/>
  <c r="R215" i="9"/>
  <c r="P215" i="9"/>
  <c r="BI213" i="9"/>
  <c r="BH213" i="9"/>
  <c r="BG213" i="9"/>
  <c r="BE213" i="9"/>
  <c r="T213" i="9"/>
  <c r="R213" i="9"/>
  <c r="P213" i="9"/>
  <c r="BI211" i="9"/>
  <c r="BH211" i="9"/>
  <c r="BG211" i="9"/>
  <c r="BE211" i="9"/>
  <c r="T211" i="9"/>
  <c r="R211" i="9"/>
  <c r="P211" i="9"/>
  <c r="BI209" i="9"/>
  <c r="BH209" i="9"/>
  <c r="BG209" i="9"/>
  <c r="BE209" i="9"/>
  <c r="T209" i="9"/>
  <c r="R209" i="9"/>
  <c r="P209" i="9"/>
  <c r="BI207" i="9"/>
  <c r="BH207" i="9"/>
  <c r="BG207" i="9"/>
  <c r="BE207" i="9"/>
  <c r="T207" i="9"/>
  <c r="R207" i="9"/>
  <c r="P207" i="9"/>
  <c r="BI205" i="9"/>
  <c r="BH205" i="9"/>
  <c r="BG205" i="9"/>
  <c r="BE205" i="9"/>
  <c r="T205" i="9"/>
  <c r="R205" i="9"/>
  <c r="P205" i="9"/>
  <c r="BI203" i="9"/>
  <c r="BH203" i="9"/>
  <c r="BG203" i="9"/>
  <c r="BE203" i="9"/>
  <c r="T203" i="9"/>
  <c r="R203" i="9"/>
  <c r="P203" i="9"/>
  <c r="BI201" i="9"/>
  <c r="BH201" i="9"/>
  <c r="BG201" i="9"/>
  <c r="BE201" i="9"/>
  <c r="T201" i="9"/>
  <c r="R201" i="9"/>
  <c r="P201" i="9"/>
  <c r="BI199" i="9"/>
  <c r="BH199" i="9"/>
  <c r="BG199" i="9"/>
  <c r="BE199" i="9"/>
  <c r="T199" i="9"/>
  <c r="R199" i="9"/>
  <c r="P199" i="9"/>
  <c r="BI197" i="9"/>
  <c r="BH197" i="9"/>
  <c r="BG197" i="9"/>
  <c r="BE197" i="9"/>
  <c r="T197" i="9"/>
  <c r="R197" i="9"/>
  <c r="P197" i="9"/>
  <c r="BI195" i="9"/>
  <c r="BH195" i="9"/>
  <c r="BG195" i="9"/>
  <c r="BE195" i="9"/>
  <c r="T195" i="9"/>
  <c r="R195" i="9"/>
  <c r="P195" i="9"/>
  <c r="BI193" i="9"/>
  <c r="BH193" i="9"/>
  <c r="BG193" i="9"/>
  <c r="BE193" i="9"/>
  <c r="T193" i="9"/>
  <c r="R193" i="9"/>
  <c r="P193" i="9"/>
  <c r="BI191" i="9"/>
  <c r="BH191" i="9"/>
  <c r="BG191" i="9"/>
  <c r="BE191" i="9"/>
  <c r="T191" i="9"/>
  <c r="R191" i="9"/>
  <c r="P191" i="9"/>
  <c r="BI189" i="9"/>
  <c r="BH189" i="9"/>
  <c r="BG189" i="9"/>
  <c r="BE189" i="9"/>
  <c r="T189" i="9"/>
  <c r="R189" i="9"/>
  <c r="P189" i="9"/>
  <c r="BI187" i="9"/>
  <c r="BH187" i="9"/>
  <c r="BG187" i="9"/>
  <c r="BE187" i="9"/>
  <c r="T187" i="9"/>
  <c r="R187" i="9"/>
  <c r="P187" i="9"/>
  <c r="BI185" i="9"/>
  <c r="BH185" i="9"/>
  <c r="BG185" i="9"/>
  <c r="BE185" i="9"/>
  <c r="T185" i="9"/>
  <c r="R185" i="9"/>
  <c r="P185" i="9"/>
  <c r="BI183" i="9"/>
  <c r="BH183" i="9"/>
  <c r="BG183" i="9"/>
  <c r="BE183" i="9"/>
  <c r="T183" i="9"/>
  <c r="R183" i="9"/>
  <c r="P183" i="9"/>
  <c r="BI181" i="9"/>
  <c r="BH181" i="9"/>
  <c r="BG181" i="9"/>
  <c r="BE181" i="9"/>
  <c r="T181" i="9"/>
  <c r="R181" i="9"/>
  <c r="P181" i="9"/>
  <c r="BI179" i="9"/>
  <c r="BH179" i="9"/>
  <c r="BG179" i="9"/>
  <c r="BE179" i="9"/>
  <c r="T179" i="9"/>
  <c r="R179" i="9"/>
  <c r="P179" i="9"/>
  <c r="BI177" i="9"/>
  <c r="BH177" i="9"/>
  <c r="BG177" i="9"/>
  <c r="BE177" i="9"/>
  <c r="T177" i="9"/>
  <c r="R177" i="9"/>
  <c r="P177" i="9"/>
  <c r="BI175" i="9"/>
  <c r="BH175" i="9"/>
  <c r="BG175" i="9"/>
  <c r="BE175" i="9"/>
  <c r="T175" i="9"/>
  <c r="R175" i="9"/>
  <c r="P175" i="9"/>
  <c r="BI173" i="9"/>
  <c r="BH173" i="9"/>
  <c r="BG173" i="9"/>
  <c r="BE173" i="9"/>
  <c r="T173" i="9"/>
  <c r="R173" i="9"/>
  <c r="P173" i="9"/>
  <c r="BI171" i="9"/>
  <c r="BH171" i="9"/>
  <c r="BG171" i="9"/>
  <c r="BE171" i="9"/>
  <c r="T171" i="9"/>
  <c r="R171" i="9"/>
  <c r="P171" i="9"/>
  <c r="BI169" i="9"/>
  <c r="BH169" i="9"/>
  <c r="BG169" i="9"/>
  <c r="BE169" i="9"/>
  <c r="T169" i="9"/>
  <c r="R169" i="9"/>
  <c r="P169" i="9"/>
  <c r="BI167" i="9"/>
  <c r="BH167" i="9"/>
  <c r="BG167" i="9"/>
  <c r="BE167" i="9"/>
  <c r="T167" i="9"/>
  <c r="R167" i="9"/>
  <c r="P167" i="9"/>
  <c r="BI165" i="9"/>
  <c r="BH165" i="9"/>
  <c r="BG165" i="9"/>
  <c r="BE165" i="9"/>
  <c r="T165" i="9"/>
  <c r="R165" i="9"/>
  <c r="P165" i="9"/>
  <c r="BI163" i="9"/>
  <c r="BH163" i="9"/>
  <c r="BG163" i="9"/>
  <c r="BE163" i="9"/>
  <c r="T163" i="9"/>
  <c r="R163" i="9"/>
  <c r="P163" i="9"/>
  <c r="BI161" i="9"/>
  <c r="BH161" i="9"/>
  <c r="BG161" i="9"/>
  <c r="BE161" i="9"/>
  <c r="T161" i="9"/>
  <c r="R161" i="9"/>
  <c r="P161" i="9"/>
  <c r="BI159" i="9"/>
  <c r="BH159" i="9"/>
  <c r="BG159" i="9"/>
  <c r="BE159" i="9"/>
  <c r="T159" i="9"/>
  <c r="R159" i="9"/>
  <c r="P159" i="9"/>
  <c r="BI157" i="9"/>
  <c r="BH157" i="9"/>
  <c r="BG157" i="9"/>
  <c r="BE157" i="9"/>
  <c r="T157" i="9"/>
  <c r="R157" i="9"/>
  <c r="P157" i="9"/>
  <c r="BI155" i="9"/>
  <c r="BH155" i="9"/>
  <c r="BG155" i="9"/>
  <c r="BE155" i="9"/>
  <c r="T155" i="9"/>
  <c r="R155" i="9"/>
  <c r="P155" i="9"/>
  <c r="BI153" i="9"/>
  <c r="BH153" i="9"/>
  <c r="BG153" i="9"/>
  <c r="BE153" i="9"/>
  <c r="T153" i="9"/>
  <c r="R153" i="9"/>
  <c r="P153" i="9"/>
  <c r="BI151" i="9"/>
  <c r="BH151" i="9"/>
  <c r="BG151" i="9"/>
  <c r="BE151" i="9"/>
  <c r="T151" i="9"/>
  <c r="R151" i="9"/>
  <c r="P151" i="9"/>
  <c r="BI149" i="9"/>
  <c r="BH149" i="9"/>
  <c r="BG149" i="9"/>
  <c r="BE149" i="9"/>
  <c r="T149" i="9"/>
  <c r="R149" i="9"/>
  <c r="P149" i="9"/>
  <c r="BI147" i="9"/>
  <c r="BH147" i="9"/>
  <c r="BG147" i="9"/>
  <c r="BE147" i="9"/>
  <c r="T147" i="9"/>
  <c r="R147" i="9"/>
  <c r="P147" i="9"/>
  <c r="BI145" i="9"/>
  <c r="BH145" i="9"/>
  <c r="BG145" i="9"/>
  <c r="BE145" i="9"/>
  <c r="T145" i="9"/>
  <c r="R145" i="9"/>
  <c r="P145" i="9"/>
  <c r="BI143" i="9"/>
  <c r="BH143" i="9"/>
  <c r="BG143" i="9"/>
  <c r="BE143" i="9"/>
  <c r="T143" i="9"/>
  <c r="R143" i="9"/>
  <c r="P143" i="9"/>
  <c r="BI141" i="9"/>
  <c r="BH141" i="9"/>
  <c r="BG141" i="9"/>
  <c r="BE141" i="9"/>
  <c r="T141" i="9"/>
  <c r="R141" i="9"/>
  <c r="P141" i="9"/>
  <c r="BI139" i="9"/>
  <c r="BH139" i="9"/>
  <c r="BG139" i="9"/>
  <c r="BE139" i="9"/>
  <c r="T139" i="9"/>
  <c r="R139" i="9"/>
  <c r="P139" i="9"/>
  <c r="BI137" i="9"/>
  <c r="BH137" i="9"/>
  <c r="BG137" i="9"/>
  <c r="BE137" i="9"/>
  <c r="T137" i="9"/>
  <c r="R137" i="9"/>
  <c r="P137" i="9"/>
  <c r="BI135" i="9"/>
  <c r="BH135" i="9"/>
  <c r="BG135" i="9"/>
  <c r="BE135" i="9"/>
  <c r="T135" i="9"/>
  <c r="R135" i="9"/>
  <c r="P135" i="9"/>
  <c r="BI133" i="9"/>
  <c r="BH133" i="9"/>
  <c r="BG133" i="9"/>
  <c r="BE133" i="9"/>
  <c r="T133" i="9"/>
  <c r="R133" i="9"/>
  <c r="P133" i="9"/>
  <c r="BI131" i="9"/>
  <c r="BH131" i="9"/>
  <c r="BG131" i="9"/>
  <c r="BE131" i="9"/>
  <c r="T131" i="9"/>
  <c r="R131" i="9"/>
  <c r="P131" i="9"/>
  <c r="BI129" i="9"/>
  <c r="BH129" i="9"/>
  <c r="BG129" i="9"/>
  <c r="BE129" i="9"/>
  <c r="T129" i="9"/>
  <c r="R129" i="9"/>
  <c r="P129" i="9"/>
  <c r="BI127" i="9"/>
  <c r="BH127" i="9"/>
  <c r="BG127" i="9"/>
  <c r="BE127" i="9"/>
  <c r="T127" i="9"/>
  <c r="R127" i="9"/>
  <c r="P127" i="9"/>
  <c r="BI125" i="9"/>
  <c r="BH125" i="9"/>
  <c r="BG125" i="9"/>
  <c r="BE125" i="9"/>
  <c r="T125" i="9"/>
  <c r="R125" i="9"/>
  <c r="P125" i="9"/>
  <c r="BI123" i="9"/>
  <c r="BH123" i="9"/>
  <c r="BG123" i="9"/>
  <c r="BE123" i="9"/>
  <c r="T123" i="9"/>
  <c r="R123" i="9"/>
  <c r="P123" i="9"/>
  <c r="BI121" i="9"/>
  <c r="BH121" i="9"/>
  <c r="BG121" i="9"/>
  <c r="BE121" i="9"/>
  <c r="T121" i="9"/>
  <c r="R121" i="9"/>
  <c r="P121" i="9"/>
  <c r="BI119" i="9"/>
  <c r="BH119" i="9"/>
  <c r="BG119" i="9"/>
  <c r="BE119" i="9"/>
  <c r="T119" i="9"/>
  <c r="R119" i="9"/>
  <c r="P119" i="9"/>
  <c r="BI117" i="9"/>
  <c r="BH117" i="9"/>
  <c r="BG117" i="9"/>
  <c r="BE117" i="9"/>
  <c r="T117" i="9"/>
  <c r="R117" i="9"/>
  <c r="P117" i="9"/>
  <c r="J113" i="9"/>
  <c r="J112" i="9"/>
  <c r="F112" i="9"/>
  <c r="F110" i="9"/>
  <c r="E108" i="9"/>
  <c r="J92" i="9"/>
  <c r="J91" i="9"/>
  <c r="F91" i="9"/>
  <c r="F89" i="9"/>
  <c r="E87" i="9"/>
  <c r="J18" i="9"/>
  <c r="E18" i="9"/>
  <c r="F113" i="9" s="1"/>
  <c r="J17" i="9"/>
  <c r="J12" i="9"/>
  <c r="J110" i="9" s="1"/>
  <c r="E7" i="9"/>
  <c r="E85" i="9" s="1"/>
  <c r="J37" i="8"/>
  <c r="J36" i="8"/>
  <c r="AY101" i="1" s="1"/>
  <c r="J35" i="8"/>
  <c r="AX101" i="1" s="1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BI122" i="8"/>
  <c r="BH122" i="8"/>
  <c r="BG122" i="8"/>
  <c r="BE122" i="8"/>
  <c r="T122" i="8"/>
  <c r="R122" i="8"/>
  <c r="P122" i="8"/>
  <c r="BI121" i="8"/>
  <c r="BH121" i="8"/>
  <c r="BG121" i="8"/>
  <c r="BE121" i="8"/>
  <c r="T121" i="8"/>
  <c r="R121" i="8"/>
  <c r="P121" i="8"/>
  <c r="J116" i="8"/>
  <c r="J115" i="8"/>
  <c r="F115" i="8"/>
  <c r="F113" i="8"/>
  <c r="E111" i="8"/>
  <c r="J92" i="8"/>
  <c r="J91" i="8"/>
  <c r="F91" i="8"/>
  <c r="F89" i="8"/>
  <c r="E87" i="8"/>
  <c r="J18" i="8"/>
  <c r="E18" i="8"/>
  <c r="F92" i="8" s="1"/>
  <c r="J17" i="8"/>
  <c r="J12" i="8"/>
  <c r="J113" i="8" s="1"/>
  <c r="E7" i="8"/>
  <c r="E109" i="8" s="1"/>
  <c r="J37" i="7"/>
  <c r="J36" i="7"/>
  <c r="AY100" i="1"/>
  <c r="J35" i="7"/>
  <c r="AX100" i="1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BI121" i="7"/>
  <c r="BH121" i="7"/>
  <c r="BG121" i="7"/>
  <c r="BE121" i="7"/>
  <c r="T121" i="7"/>
  <c r="R121" i="7"/>
  <c r="P121" i="7"/>
  <c r="J116" i="7"/>
  <c r="J115" i="7"/>
  <c r="F115" i="7"/>
  <c r="F113" i="7"/>
  <c r="E111" i="7"/>
  <c r="J92" i="7"/>
  <c r="J91" i="7"/>
  <c r="F91" i="7"/>
  <c r="F89" i="7"/>
  <c r="E87" i="7"/>
  <c r="J18" i="7"/>
  <c r="E18" i="7"/>
  <c r="F116" i="7"/>
  <c r="J17" i="7"/>
  <c r="J12" i="7"/>
  <c r="J113" i="7" s="1"/>
  <c r="E7" i="7"/>
  <c r="E109" i="7" s="1"/>
  <c r="J37" i="6"/>
  <c r="J36" i="6"/>
  <c r="AY99" i="1"/>
  <c r="J35" i="6"/>
  <c r="AX99" i="1"/>
  <c r="BI203" i="6"/>
  <c r="BH203" i="6"/>
  <c r="BG203" i="6"/>
  <c r="BE203" i="6"/>
  <c r="T203" i="6"/>
  <c r="T202" i="6"/>
  <c r="R203" i="6"/>
  <c r="R202" i="6"/>
  <c r="P203" i="6"/>
  <c r="P202" i="6" s="1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7" i="6"/>
  <c r="BH197" i="6"/>
  <c r="BG197" i="6"/>
  <c r="BE197" i="6"/>
  <c r="T197" i="6"/>
  <c r="R197" i="6"/>
  <c r="P197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0" i="6"/>
  <c r="BH190" i="6"/>
  <c r="BG190" i="6"/>
  <c r="BE190" i="6"/>
  <c r="T190" i="6"/>
  <c r="R190" i="6"/>
  <c r="P190" i="6"/>
  <c r="BI187" i="6"/>
  <c r="BH187" i="6"/>
  <c r="BG187" i="6"/>
  <c r="BE187" i="6"/>
  <c r="T187" i="6"/>
  <c r="R187" i="6"/>
  <c r="P187" i="6"/>
  <c r="BI184" i="6"/>
  <c r="BH184" i="6"/>
  <c r="BG184" i="6"/>
  <c r="BE184" i="6"/>
  <c r="T184" i="6"/>
  <c r="R184" i="6"/>
  <c r="P184" i="6"/>
  <c r="BI181" i="6"/>
  <c r="BH181" i="6"/>
  <c r="BG181" i="6"/>
  <c r="BE181" i="6"/>
  <c r="T181" i="6"/>
  <c r="R181" i="6"/>
  <c r="P181" i="6"/>
  <c r="BI178" i="6"/>
  <c r="BH178" i="6"/>
  <c r="BG178" i="6"/>
  <c r="BE178" i="6"/>
  <c r="T178" i="6"/>
  <c r="R178" i="6"/>
  <c r="P178" i="6"/>
  <c r="BI175" i="6"/>
  <c r="BH175" i="6"/>
  <c r="BG175" i="6"/>
  <c r="BE175" i="6"/>
  <c r="T175" i="6"/>
  <c r="R175" i="6"/>
  <c r="P175" i="6"/>
  <c r="BI172" i="6"/>
  <c r="BH172" i="6"/>
  <c r="BG172" i="6"/>
  <c r="BE172" i="6"/>
  <c r="T172" i="6"/>
  <c r="R172" i="6"/>
  <c r="P172" i="6"/>
  <c r="BI169" i="6"/>
  <c r="BH169" i="6"/>
  <c r="BG169" i="6"/>
  <c r="BE169" i="6"/>
  <c r="T169" i="6"/>
  <c r="R169" i="6"/>
  <c r="P169" i="6"/>
  <c r="BI165" i="6"/>
  <c r="BH165" i="6"/>
  <c r="BG165" i="6"/>
  <c r="BE165" i="6"/>
  <c r="T165" i="6"/>
  <c r="T164" i="6" s="1"/>
  <c r="R165" i="6"/>
  <c r="R164" i="6"/>
  <c r="P165" i="6"/>
  <c r="P164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7" i="6"/>
  <c r="BH157" i="6"/>
  <c r="BG157" i="6"/>
  <c r="BE157" i="6"/>
  <c r="T157" i="6"/>
  <c r="T156" i="6" s="1"/>
  <c r="R157" i="6"/>
  <c r="R156" i="6"/>
  <c r="P157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J124" i="6"/>
  <c r="J123" i="6"/>
  <c r="F123" i="6"/>
  <c r="F121" i="6"/>
  <c r="E119" i="6"/>
  <c r="J92" i="6"/>
  <c r="J91" i="6"/>
  <c r="F91" i="6"/>
  <c r="F89" i="6"/>
  <c r="E87" i="6"/>
  <c r="J18" i="6"/>
  <c r="E18" i="6"/>
  <c r="F124" i="6" s="1"/>
  <c r="J17" i="6"/>
  <c r="J12" i="6"/>
  <c r="J121" i="6" s="1"/>
  <c r="E7" i="6"/>
  <c r="E117" i="6" s="1"/>
  <c r="J37" i="5"/>
  <c r="J36" i="5"/>
  <c r="AY98" i="1"/>
  <c r="J35" i="5"/>
  <c r="AX98" i="1" s="1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0" i="5"/>
  <c r="BH180" i="5"/>
  <c r="BG180" i="5"/>
  <c r="BE180" i="5"/>
  <c r="T180" i="5"/>
  <c r="R180" i="5"/>
  <c r="P180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48" i="5"/>
  <c r="BH148" i="5"/>
  <c r="BG148" i="5"/>
  <c r="BE148" i="5"/>
  <c r="T148" i="5"/>
  <c r="T147" i="5" s="1"/>
  <c r="R148" i="5"/>
  <c r="R147" i="5" s="1"/>
  <c r="P148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3" i="5"/>
  <c r="BH133" i="5"/>
  <c r="BG133" i="5"/>
  <c r="BE133" i="5"/>
  <c r="T133" i="5"/>
  <c r="T132" i="5" s="1"/>
  <c r="R133" i="5"/>
  <c r="R132" i="5" s="1"/>
  <c r="P133" i="5"/>
  <c r="P132" i="5" s="1"/>
  <c r="J127" i="5"/>
  <c r="J126" i="5"/>
  <c r="F126" i="5"/>
  <c r="F124" i="5"/>
  <c r="J92" i="5"/>
  <c r="J91" i="5"/>
  <c r="F91" i="5"/>
  <c r="F89" i="5"/>
  <c r="E87" i="5"/>
  <c r="J18" i="5"/>
  <c r="E18" i="5"/>
  <c r="F127" i="5" s="1"/>
  <c r="J17" i="5"/>
  <c r="J12" i="5"/>
  <c r="J124" i="5" s="1"/>
  <c r="E7" i="5"/>
  <c r="E120" i="5" s="1"/>
  <c r="J37" i="4"/>
  <c r="J36" i="4"/>
  <c r="AY97" i="1"/>
  <c r="J35" i="4"/>
  <c r="AX97" i="1" s="1"/>
  <c r="BI167" i="4"/>
  <c r="BH167" i="4"/>
  <c r="BG167" i="4"/>
  <c r="BE167" i="4"/>
  <c r="T167" i="4"/>
  <c r="R167" i="4"/>
  <c r="P167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T161" i="4"/>
  <c r="R162" i="4"/>
  <c r="R161" i="4"/>
  <c r="P162" i="4"/>
  <c r="P161" i="4" s="1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7" i="4"/>
  <c r="BH157" i="4"/>
  <c r="BG157" i="4"/>
  <c r="BE157" i="4"/>
  <c r="T157" i="4"/>
  <c r="T156" i="4"/>
  <c r="R157" i="4"/>
  <c r="R156" i="4"/>
  <c r="P157" i="4"/>
  <c r="P156" i="4" s="1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2" i="4"/>
  <c r="BH142" i="4"/>
  <c r="BG142" i="4"/>
  <c r="BE142" i="4"/>
  <c r="T142" i="4"/>
  <c r="R142" i="4"/>
  <c r="P142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4" i="4"/>
  <c r="BH134" i="4"/>
  <c r="BG134" i="4"/>
  <c r="BE134" i="4"/>
  <c r="T134" i="4"/>
  <c r="R134" i="4"/>
  <c r="P134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J120" i="4"/>
  <c r="J119" i="4"/>
  <c r="F119" i="4"/>
  <c r="F117" i="4"/>
  <c r="E115" i="4"/>
  <c r="J92" i="4"/>
  <c r="J91" i="4"/>
  <c r="F91" i="4"/>
  <c r="F89" i="4"/>
  <c r="E87" i="4"/>
  <c r="J18" i="4"/>
  <c r="E18" i="4"/>
  <c r="F92" i="4"/>
  <c r="J17" i="4"/>
  <c r="J12" i="4"/>
  <c r="J89" i="4" s="1"/>
  <c r="E7" i="4"/>
  <c r="E113" i="4" s="1"/>
  <c r="J37" i="3"/>
  <c r="J36" i="3"/>
  <c r="AY96" i="1" s="1"/>
  <c r="J35" i="3"/>
  <c r="AX96" i="1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2" i="3"/>
  <c r="BH242" i="3"/>
  <c r="BG242" i="3"/>
  <c r="BE242" i="3"/>
  <c r="T242" i="3"/>
  <c r="R242" i="3"/>
  <c r="P242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05" i="3"/>
  <c r="BH205" i="3"/>
  <c r="BG205" i="3"/>
  <c r="BE205" i="3"/>
  <c r="T205" i="3"/>
  <c r="R205" i="3"/>
  <c r="P205" i="3"/>
  <c r="BI202" i="3"/>
  <c r="BH202" i="3"/>
  <c r="BG202" i="3"/>
  <c r="BE202" i="3"/>
  <c r="T202" i="3"/>
  <c r="R202" i="3"/>
  <c r="P202" i="3"/>
  <c r="BI200" i="3"/>
  <c r="BH200" i="3"/>
  <c r="BG200" i="3"/>
  <c r="BE200" i="3"/>
  <c r="T200" i="3"/>
  <c r="R200" i="3"/>
  <c r="P200" i="3"/>
  <c r="BI197" i="3"/>
  <c r="BH197" i="3"/>
  <c r="BG197" i="3"/>
  <c r="BE197" i="3"/>
  <c r="T197" i="3"/>
  <c r="R197" i="3"/>
  <c r="P197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4" i="3"/>
  <c r="BH164" i="3"/>
  <c r="BG164" i="3"/>
  <c r="BE164" i="3"/>
  <c r="T164" i="3"/>
  <c r="R164" i="3"/>
  <c r="P164" i="3"/>
  <c r="BI160" i="3"/>
  <c r="BH160" i="3"/>
  <c r="BG160" i="3"/>
  <c r="BE160" i="3"/>
  <c r="T160" i="3"/>
  <c r="R160" i="3"/>
  <c r="P160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2" i="3"/>
  <c r="BH152" i="3"/>
  <c r="BG152" i="3"/>
  <c r="BE152" i="3"/>
  <c r="T152" i="3"/>
  <c r="T151" i="3"/>
  <c r="R152" i="3"/>
  <c r="R151" i="3" s="1"/>
  <c r="P152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T133" i="3" s="1"/>
  <c r="R134" i="3"/>
  <c r="R133" i="3" s="1"/>
  <c r="P134" i="3"/>
  <c r="P133" i="3"/>
  <c r="J128" i="3"/>
  <c r="J127" i="3"/>
  <c r="F127" i="3"/>
  <c r="F125" i="3"/>
  <c r="E123" i="3"/>
  <c r="J92" i="3"/>
  <c r="J91" i="3"/>
  <c r="F91" i="3"/>
  <c r="F89" i="3"/>
  <c r="E87" i="3"/>
  <c r="J18" i="3"/>
  <c r="E18" i="3"/>
  <c r="F92" i="3" s="1"/>
  <c r="J17" i="3"/>
  <c r="J12" i="3"/>
  <c r="J89" i="3" s="1"/>
  <c r="E7" i="3"/>
  <c r="E121" i="3" s="1"/>
  <c r="J37" i="2"/>
  <c r="J36" i="2"/>
  <c r="AY95" i="1"/>
  <c r="J35" i="2"/>
  <c r="AX95" i="1" s="1"/>
  <c r="BI245" i="2"/>
  <c r="BH245" i="2"/>
  <c r="BG245" i="2"/>
  <c r="BE245" i="2"/>
  <c r="T245" i="2"/>
  <c r="R245" i="2"/>
  <c r="P245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6" i="2"/>
  <c r="BH236" i="2"/>
  <c r="BG236" i="2"/>
  <c r="BE236" i="2"/>
  <c r="T236" i="2"/>
  <c r="R236" i="2"/>
  <c r="P236" i="2"/>
  <c r="BI233" i="2"/>
  <c r="BH233" i="2"/>
  <c r="BG233" i="2"/>
  <c r="BE233" i="2"/>
  <c r="T233" i="2"/>
  <c r="R233" i="2"/>
  <c r="P233" i="2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R227" i="2"/>
  <c r="P227" i="2"/>
  <c r="BI224" i="2"/>
  <c r="BH224" i="2"/>
  <c r="BG224" i="2"/>
  <c r="BE224" i="2"/>
  <c r="T224" i="2"/>
  <c r="R224" i="2"/>
  <c r="P224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R218" i="2"/>
  <c r="P218" i="2"/>
  <c r="BI215" i="2"/>
  <c r="BH215" i="2"/>
  <c r="BG215" i="2"/>
  <c r="BE215" i="2"/>
  <c r="T215" i="2"/>
  <c r="R215" i="2"/>
  <c r="P215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0" i="2"/>
  <c r="BH200" i="2"/>
  <c r="BG200" i="2"/>
  <c r="BE200" i="2"/>
  <c r="T200" i="2"/>
  <c r="T199" i="2"/>
  <c r="R200" i="2"/>
  <c r="R199" i="2" s="1"/>
  <c r="P200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R179" i="2"/>
  <c r="P179" i="2"/>
  <c r="BI176" i="2"/>
  <c r="BH176" i="2"/>
  <c r="BG176" i="2"/>
  <c r="BE176" i="2"/>
  <c r="T176" i="2"/>
  <c r="R176" i="2"/>
  <c r="P176" i="2"/>
  <c r="BI173" i="2"/>
  <c r="BH173" i="2"/>
  <c r="BG173" i="2"/>
  <c r="BE173" i="2"/>
  <c r="T173" i="2"/>
  <c r="R173" i="2"/>
  <c r="P173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56" i="2"/>
  <c r="BH156" i="2"/>
  <c r="BG156" i="2"/>
  <c r="BE156" i="2"/>
  <c r="T156" i="2"/>
  <c r="R156" i="2"/>
  <c r="P156" i="2"/>
  <c r="BI153" i="2"/>
  <c r="BH153" i="2"/>
  <c r="BG153" i="2"/>
  <c r="BE153" i="2"/>
  <c r="T153" i="2"/>
  <c r="R153" i="2"/>
  <c r="P153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R147" i="2"/>
  <c r="P147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8" i="2"/>
  <c r="BH138" i="2"/>
  <c r="BG138" i="2"/>
  <c r="BE138" i="2"/>
  <c r="T138" i="2"/>
  <c r="R138" i="2"/>
  <c r="P138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J121" i="2"/>
  <c r="J120" i="2"/>
  <c r="F120" i="2"/>
  <c r="F118" i="2"/>
  <c r="E116" i="2"/>
  <c r="J92" i="2"/>
  <c r="J91" i="2"/>
  <c r="F91" i="2"/>
  <c r="F89" i="2"/>
  <c r="E87" i="2"/>
  <c r="J18" i="2"/>
  <c r="E18" i="2"/>
  <c r="F121" i="2" s="1"/>
  <c r="J17" i="2"/>
  <c r="J12" i="2"/>
  <c r="J89" i="2" s="1"/>
  <c r="E7" i="2"/>
  <c r="E114" i="2"/>
  <c r="L90" i="1"/>
  <c r="AM90" i="1"/>
  <c r="AM89" i="1"/>
  <c r="L89" i="1"/>
  <c r="AM87" i="1"/>
  <c r="L87" i="1"/>
  <c r="L85" i="1"/>
  <c r="BK173" i="2"/>
  <c r="BK141" i="2"/>
  <c r="BK128" i="2"/>
  <c r="BK200" i="2"/>
  <c r="BK193" i="2"/>
  <c r="BK187" i="2"/>
  <c r="J144" i="2"/>
  <c r="J133" i="2"/>
  <c r="J128" i="2"/>
  <c r="J238" i="3"/>
  <c r="J225" i="3"/>
  <c r="BK224" i="3"/>
  <c r="J218" i="3"/>
  <c r="J189" i="3"/>
  <c r="J179" i="3"/>
  <c r="J176" i="3"/>
  <c r="BK169" i="3"/>
  <c r="J134" i="3"/>
  <c r="J231" i="3"/>
  <c r="J202" i="3"/>
  <c r="BK197" i="3"/>
  <c r="J194" i="3"/>
  <c r="J175" i="3"/>
  <c r="BK156" i="3"/>
  <c r="J148" i="3"/>
  <c r="BK143" i="3"/>
  <c r="BK134" i="3"/>
  <c r="BK238" i="3"/>
  <c r="J232" i="3"/>
  <c r="BK226" i="3"/>
  <c r="BK217" i="3"/>
  <c r="J193" i="3"/>
  <c r="J182" i="3"/>
  <c r="J169" i="3"/>
  <c r="J152" i="3"/>
  <c r="BK149" i="3"/>
  <c r="J245" i="3"/>
  <c r="J234" i="3"/>
  <c r="BK227" i="3"/>
  <c r="J219" i="3"/>
  <c r="BK214" i="3"/>
  <c r="BK205" i="3"/>
  <c r="J197" i="3"/>
  <c r="BK193" i="3"/>
  <c r="BK185" i="3"/>
  <c r="J178" i="3"/>
  <c r="J160" i="3"/>
  <c r="BK139" i="3"/>
  <c r="BK167" i="4"/>
  <c r="BK152" i="4"/>
  <c r="BK147" i="4"/>
  <c r="J137" i="4"/>
  <c r="BK128" i="4"/>
  <c r="BK154" i="4"/>
  <c r="J145" i="4"/>
  <c r="J134" i="4"/>
  <c r="J167" i="4"/>
  <c r="J160" i="4"/>
  <c r="J148" i="4"/>
  <c r="BK139" i="4"/>
  <c r="J129" i="4"/>
  <c r="BK162" i="4"/>
  <c r="J154" i="4"/>
  <c r="J138" i="4"/>
  <c r="J128" i="4"/>
  <c r="BK193" i="5"/>
  <c r="J157" i="5"/>
  <c r="BK145" i="5"/>
  <c r="BK144" i="5"/>
  <c r="J137" i="5"/>
  <c r="BK192" i="5"/>
  <c r="J180" i="5"/>
  <c r="J173" i="5"/>
  <c r="J158" i="5"/>
  <c r="J148" i="5"/>
  <c r="J140" i="5"/>
  <c r="J133" i="5"/>
  <c r="BK188" i="5"/>
  <c r="BK183" i="5"/>
  <c r="BK175" i="5"/>
  <c r="J163" i="5"/>
  <c r="BK169" i="5"/>
  <c r="BK156" i="5"/>
  <c r="J141" i="5"/>
  <c r="J199" i="6"/>
  <c r="J193" i="6"/>
  <c r="BK161" i="6"/>
  <c r="BK150" i="6"/>
  <c r="J142" i="6"/>
  <c r="J137" i="6"/>
  <c r="J203" i="6"/>
  <c r="BK193" i="6"/>
  <c r="J184" i="6"/>
  <c r="BK154" i="6"/>
  <c r="BK142" i="6"/>
  <c r="BK132" i="6"/>
  <c r="BK169" i="6"/>
  <c r="J160" i="6"/>
  <c r="J187" i="6"/>
  <c r="BK175" i="6"/>
  <c r="BK160" i="6"/>
  <c r="J144" i="6"/>
  <c r="J138" i="6"/>
  <c r="J134" i="6"/>
  <c r="BK129" i="7"/>
  <c r="BK122" i="7"/>
  <c r="BK142" i="7"/>
  <c r="J139" i="7"/>
  <c r="BK135" i="7"/>
  <c r="J130" i="7"/>
  <c r="BK127" i="7"/>
  <c r="BK143" i="7"/>
  <c r="BK140" i="7"/>
  <c r="J136" i="7"/>
  <c r="BK130" i="7"/>
  <c r="BK125" i="7"/>
  <c r="J128" i="7"/>
  <c r="J121" i="7"/>
  <c r="BK135" i="8"/>
  <c r="BK131" i="8"/>
  <c r="J126" i="8"/>
  <c r="J138" i="8"/>
  <c r="J130" i="8"/>
  <c r="BK125" i="8"/>
  <c r="J139" i="8"/>
  <c r="BK136" i="8"/>
  <c r="BK137" i="8"/>
  <c r="BK126" i="8"/>
  <c r="BK123" i="8"/>
  <c r="BK297" i="9"/>
  <c r="J281" i="9"/>
  <c r="J263" i="9"/>
  <c r="BK251" i="9"/>
  <c r="J237" i="9"/>
  <c r="BK223" i="9"/>
  <c r="J215" i="9"/>
  <c r="J203" i="9"/>
  <c r="BK195" i="9"/>
  <c r="BK183" i="9"/>
  <c r="J177" i="9"/>
  <c r="BK171" i="9"/>
  <c r="J163" i="9"/>
  <c r="BK155" i="9"/>
  <c r="J123" i="9"/>
  <c r="J295" i="9"/>
  <c r="BK281" i="9"/>
  <c r="J273" i="9"/>
  <c r="BK263" i="9"/>
  <c r="J253" i="9"/>
  <c r="BK247" i="9"/>
  <c r="BK241" i="9"/>
  <c r="BK231" i="9"/>
  <c r="BK225" i="9"/>
  <c r="J211" i="9"/>
  <c r="BK193" i="9"/>
  <c r="J187" i="9"/>
  <c r="BK181" i="9"/>
  <c r="BK161" i="9"/>
  <c r="BK143" i="9"/>
  <c r="BK135" i="9"/>
  <c r="J293" i="9"/>
  <c r="J287" i="9"/>
  <c r="BK273" i="9"/>
  <c r="J257" i="9"/>
  <c r="BK217" i="9"/>
  <c r="BK209" i="9"/>
  <c r="J193" i="9"/>
  <c r="J171" i="9"/>
  <c r="BK153" i="9"/>
  <c r="BK141" i="9"/>
  <c r="BK129" i="9"/>
  <c r="BK117" i="9"/>
  <c r="BK295" i="9"/>
  <c r="BK283" i="9"/>
  <c r="J129" i="9"/>
  <c r="J133" i="10"/>
  <c r="BK128" i="10"/>
  <c r="BK126" i="10"/>
  <c r="BK123" i="10"/>
  <c r="BK130" i="10"/>
  <c r="BK242" i="2"/>
  <c r="J230" i="2"/>
  <c r="J224" i="2"/>
  <c r="J212" i="2"/>
  <c r="J204" i="2"/>
  <c r="BK198" i="2"/>
  <c r="J191" i="2"/>
  <c r="J182" i="2"/>
  <c r="BK176" i="2"/>
  <c r="J242" i="2"/>
  <c r="BK236" i="2"/>
  <c r="BK227" i="2"/>
  <c r="BK221" i="2"/>
  <c r="BK215" i="2"/>
  <c r="BK210" i="2"/>
  <c r="J198" i="2"/>
  <c r="BK196" i="2"/>
  <c r="BK191" i="2"/>
  <c r="BK184" i="2"/>
  <c r="J173" i="2"/>
  <c r="J167" i="2"/>
  <c r="J150" i="2"/>
  <c r="BK144" i="2"/>
  <c r="BK135" i="2"/>
  <c r="J132" i="2"/>
  <c r="J127" i="2"/>
  <c r="BK239" i="2"/>
  <c r="J233" i="2"/>
  <c r="J221" i="2"/>
  <c r="J210" i="2"/>
  <c r="BK204" i="2"/>
  <c r="BK188" i="2"/>
  <c r="BK182" i="2"/>
  <c r="BK170" i="2"/>
  <c r="J156" i="2"/>
  <c r="J147" i="2"/>
  <c r="J135" i="2"/>
  <c r="AS94" i="1"/>
  <c r="J141" i="2"/>
  <c r="BK132" i="2"/>
  <c r="BK127" i="2"/>
  <c r="BK242" i="3"/>
  <c r="J230" i="3"/>
  <c r="BK223" i="3"/>
  <c r="BK219" i="3"/>
  <c r="BK215" i="3"/>
  <c r="J183" i="3"/>
  <c r="BK180" i="3"/>
  <c r="BK177" i="3"/>
  <c r="BK174" i="3"/>
  <c r="BK148" i="3"/>
  <c r="J144" i="3"/>
  <c r="J242" i="3"/>
  <c r="BK232" i="3"/>
  <c r="J229" i="3"/>
  <c r="J205" i="3"/>
  <c r="J195" i="3"/>
  <c r="J188" i="3"/>
  <c r="J170" i="3"/>
  <c r="J155" i="3"/>
  <c r="BK145" i="3"/>
  <c r="BK140" i="3"/>
  <c r="J246" i="3"/>
  <c r="J233" i="3"/>
  <c r="BK228" i="3"/>
  <c r="BK222" i="3"/>
  <c r="BK218" i="3"/>
  <c r="J214" i="3"/>
  <c r="J184" i="3"/>
  <c r="J174" i="3"/>
  <c r="J156" i="3"/>
  <c r="J150" i="3"/>
  <c r="J143" i="3"/>
  <c r="BK237" i="3"/>
  <c r="BK233" i="3"/>
  <c r="J228" i="3"/>
  <c r="J223" i="3"/>
  <c r="J215" i="3"/>
  <c r="J213" i="3"/>
  <c r="BK202" i="3"/>
  <c r="BK195" i="3"/>
  <c r="BK188" i="3"/>
  <c r="J180" i="3"/>
  <c r="BK176" i="3"/>
  <c r="BK164" i="3"/>
  <c r="J147" i="3"/>
  <c r="J162" i="4"/>
  <c r="BK149" i="4"/>
  <c r="BK138" i="4"/>
  <c r="BK160" i="4"/>
  <c r="BK153" i="4"/>
  <c r="BK142" i="4"/>
  <c r="J130" i="4"/>
  <c r="J164" i="4"/>
  <c r="J149" i="4"/>
  <c r="BK145" i="4"/>
  <c r="BK134" i="4"/>
  <c r="BK127" i="4"/>
  <c r="BK159" i="4"/>
  <c r="J153" i="4"/>
  <c r="BK137" i="4"/>
  <c r="J127" i="4"/>
  <c r="J187" i="5"/>
  <c r="J159" i="5"/>
  <c r="BK151" i="5"/>
  <c r="J139" i="5"/>
  <c r="BK133" i="5"/>
  <c r="J185" i="5"/>
  <c r="J175" i="5"/>
  <c r="J169" i="5"/>
  <c r="BK159" i="5"/>
  <c r="J156" i="5"/>
  <c r="BK141" i="5"/>
  <c r="J138" i="5"/>
  <c r="J193" i="5"/>
  <c r="BK187" i="5"/>
  <c r="BK178" i="5"/>
  <c r="BK168" i="5"/>
  <c r="BK158" i="5"/>
  <c r="J151" i="5"/>
  <c r="BK146" i="5"/>
  <c r="J145" i="5"/>
  <c r="J143" i="5"/>
  <c r="BK139" i="5"/>
  <c r="BK137" i="5"/>
  <c r="J135" i="5"/>
  <c r="BK185" i="5"/>
  <c r="J184" i="5"/>
  <c r="J183" i="5"/>
  <c r="BK180" i="5"/>
  <c r="BK177" i="5"/>
  <c r="BK174" i="5"/>
  <c r="BK173" i="5"/>
  <c r="BK163" i="5"/>
  <c r="J144" i="5"/>
  <c r="BK138" i="5"/>
  <c r="BK201" i="6"/>
  <c r="J194" i="6"/>
  <c r="J169" i="6"/>
  <c r="J154" i="6"/>
  <c r="J145" i="6"/>
  <c r="BK138" i="6"/>
  <c r="BK133" i="6"/>
  <c r="J201" i="6"/>
  <c r="BK187" i="6"/>
  <c r="J178" i="6"/>
  <c r="J151" i="6"/>
  <c r="BK149" i="6"/>
  <c r="J133" i="6"/>
  <c r="BK184" i="6"/>
  <c r="BK172" i="6"/>
  <c r="J155" i="6"/>
  <c r="BK151" i="6"/>
  <c r="J149" i="6"/>
  <c r="BK145" i="6"/>
  <c r="BK144" i="6"/>
  <c r="BK141" i="6"/>
  <c r="BK139" i="6"/>
  <c r="BK134" i="6"/>
  <c r="J132" i="6"/>
  <c r="J131" i="6"/>
  <c r="J130" i="6"/>
  <c r="BK203" i="6"/>
  <c r="J200" i="6"/>
  <c r="BK199" i="6"/>
  <c r="BK194" i="6"/>
  <c r="J190" i="6"/>
  <c r="BK178" i="6"/>
  <c r="J161" i="6"/>
  <c r="BK155" i="6"/>
  <c r="BK140" i="6"/>
  <c r="BK137" i="6"/>
  <c r="J132" i="7"/>
  <c r="J124" i="7"/>
  <c r="J143" i="7"/>
  <c r="J140" i="7"/>
  <c r="BK136" i="7"/>
  <c r="J133" i="7"/>
  <c r="BK128" i="7"/>
  <c r="BK123" i="7"/>
  <c r="J141" i="7"/>
  <c r="J137" i="7"/>
  <c r="BK134" i="7"/>
  <c r="J127" i="7"/>
  <c r="BK124" i="7"/>
  <c r="J123" i="7"/>
  <c r="BK133" i="8"/>
  <c r="J127" i="8"/>
  <c r="BK139" i="8"/>
  <c r="J133" i="8"/>
  <c r="J131" i="8"/>
  <c r="BK127" i="8"/>
  <c r="J121" i="8"/>
  <c r="J137" i="8"/>
  <c r="BK122" i="8"/>
  <c r="J132" i="8"/>
  <c r="J125" i="8"/>
  <c r="BK121" i="8"/>
  <c r="J283" i="9"/>
  <c r="J269" i="9"/>
  <c r="BK259" i="9"/>
  <c r="J247" i="9"/>
  <c r="J235" i="9"/>
  <c r="BK221" i="9"/>
  <c r="J217" i="9"/>
  <c r="J205" i="9"/>
  <c r="BK197" i="9"/>
  <c r="J185" i="9"/>
  <c r="J179" i="9"/>
  <c r="BK173" i="9"/>
  <c r="J165" i="9"/>
  <c r="BK159" i="9"/>
  <c r="J139" i="9"/>
  <c r="BK127" i="9"/>
  <c r="BK119" i="9"/>
  <c r="J285" i="9"/>
  <c r="J275" i="9"/>
  <c r="J267" i="9"/>
  <c r="J255" i="9"/>
  <c r="J249" i="9"/>
  <c r="J243" i="9"/>
  <c r="BK237" i="9"/>
  <c r="BK227" i="9"/>
  <c r="BK213" i="9"/>
  <c r="BK207" i="9"/>
  <c r="J191" i="9"/>
  <c r="BK185" i="9"/>
  <c r="BK167" i="9"/>
  <c r="BK157" i="9"/>
  <c r="BK139" i="9"/>
  <c r="J127" i="9"/>
  <c r="BK123" i="9"/>
  <c r="BK289" i="9"/>
  <c r="BK277" i="9"/>
  <c r="BK265" i="9"/>
  <c r="J223" i="9"/>
  <c r="J213" i="9"/>
  <c r="J199" i="9"/>
  <c r="J189" i="9"/>
  <c r="J159" i="9"/>
  <c r="BK147" i="9"/>
  <c r="BK133" i="9"/>
  <c r="BK125" i="9"/>
  <c r="J299" i="9"/>
  <c r="BK293" i="9"/>
  <c r="BK285" i="9"/>
  <c r="BK275" i="9"/>
  <c r="BK269" i="9"/>
  <c r="J259" i="9"/>
  <c r="BK253" i="9"/>
  <c r="J241" i="9"/>
  <c r="BK235" i="9"/>
  <c r="J231" i="9"/>
  <c r="J227" i="9"/>
  <c r="BK219" i="9"/>
  <c r="J209" i="9"/>
  <c r="BK199" i="9"/>
  <c r="J195" i="9"/>
  <c r="BK177" i="9"/>
  <c r="J173" i="9"/>
  <c r="BK165" i="9"/>
  <c r="J155" i="9"/>
  <c r="BK151" i="9"/>
  <c r="J147" i="9"/>
  <c r="J141" i="9"/>
  <c r="J133" i="9"/>
  <c r="BK121" i="9"/>
  <c r="BK136" i="10"/>
  <c r="J130" i="10"/>
  <c r="J127" i="10"/>
  <c r="BK124" i="10"/>
  <c r="BK120" i="10"/>
  <c r="BK135" i="10"/>
  <c r="J132" i="10"/>
  <c r="J128" i="10"/>
  <c r="J126" i="10"/>
  <c r="BK132" i="10"/>
  <c r="J123" i="10"/>
  <c r="J120" i="10"/>
  <c r="BK245" i="2"/>
  <c r="J227" i="2"/>
  <c r="J215" i="2"/>
  <c r="J209" i="2"/>
  <c r="J200" i="2"/>
  <c r="J193" i="2"/>
  <c r="J188" i="2"/>
  <c r="J179" i="2"/>
  <c r="BK150" i="2"/>
  <c r="J239" i="2"/>
  <c r="BK233" i="2"/>
  <c r="BK224" i="2"/>
  <c r="BK218" i="2"/>
  <c r="BK212" i="2"/>
  <c r="BK205" i="2"/>
  <c r="BK197" i="2"/>
  <c r="J192" i="2"/>
  <c r="J187" i="2"/>
  <c r="J176" i="2"/>
  <c r="J170" i="2"/>
  <c r="BK156" i="2"/>
  <c r="BK147" i="2"/>
  <c r="BK138" i="2"/>
  <c r="BK134" i="2"/>
  <c r="BK130" i="2"/>
  <c r="J245" i="2"/>
  <c r="J236" i="2"/>
  <c r="BK230" i="2"/>
  <c r="J218" i="2"/>
  <c r="J205" i="2"/>
  <c r="J197" i="2"/>
  <c r="J184" i="2"/>
  <c r="BK179" i="2"/>
  <c r="BK167" i="2"/>
  <c r="BK153" i="2"/>
  <c r="J138" i="2"/>
  <c r="BK133" i="2"/>
  <c r="BK209" i="2"/>
  <c r="J196" i="2"/>
  <c r="BK192" i="2"/>
  <c r="J153" i="2"/>
  <c r="J134" i="2"/>
  <c r="J130" i="2"/>
  <c r="BK245" i="3"/>
  <c r="BK234" i="3"/>
  <c r="J226" i="3"/>
  <c r="J222" i="3"/>
  <c r="J217" i="3"/>
  <c r="BK184" i="3"/>
  <c r="BK182" i="3"/>
  <c r="BK178" i="3"/>
  <c r="BK175" i="3"/>
  <c r="BK152" i="3"/>
  <c r="J145" i="3"/>
  <c r="J136" i="3"/>
  <c r="J235" i="3"/>
  <c r="BK230" i="3"/>
  <c r="J227" i="3"/>
  <c r="J200" i="3"/>
  <c r="BK160" i="3"/>
  <c r="BK150" i="3"/>
  <c r="BK144" i="3"/>
  <c r="J139" i="3"/>
  <c r="BK246" i="3"/>
  <c r="J237" i="3"/>
  <c r="BK231" i="3"/>
  <c r="BK225" i="3"/>
  <c r="BK216" i="3"/>
  <c r="J185" i="3"/>
  <c r="BK179" i="3"/>
  <c r="J164" i="3"/>
  <c r="BK155" i="3"/>
  <c r="BK147" i="3"/>
  <c r="J140" i="3"/>
  <c r="BK235" i="3"/>
  <c r="BK229" i="3"/>
  <c r="J224" i="3"/>
  <c r="J216" i="3"/>
  <c r="BK213" i="3"/>
  <c r="BK200" i="3"/>
  <c r="BK194" i="3"/>
  <c r="BK189" i="3"/>
  <c r="BK183" i="3"/>
  <c r="J177" i="3"/>
  <c r="BK170" i="3"/>
  <c r="J149" i="3"/>
  <c r="BK136" i="3"/>
  <c r="BK164" i="4"/>
  <c r="BK148" i="4"/>
  <c r="BK146" i="4"/>
  <c r="J131" i="4"/>
  <c r="BK157" i="4"/>
  <c r="J147" i="4"/>
  <c r="J139" i="4"/>
  <c r="BK129" i="4"/>
  <c r="J159" i="4"/>
  <c r="J146" i="4"/>
  <c r="J142" i="4"/>
  <c r="BK130" i="4"/>
  <c r="J126" i="4"/>
  <c r="J157" i="4"/>
  <c r="J152" i="4"/>
  <c r="BK131" i="4"/>
  <c r="BK126" i="4"/>
  <c r="J162" i="5"/>
  <c r="BK152" i="5"/>
  <c r="BK148" i="5"/>
  <c r="BK140" i="5"/>
  <c r="BK136" i="5"/>
  <c r="J188" i="5"/>
  <c r="J178" i="5"/>
  <c r="J174" i="5"/>
  <c r="J168" i="5"/>
  <c r="BK157" i="5"/>
  <c r="J146" i="5"/>
  <c r="BK135" i="5"/>
  <c r="J192" i="5"/>
  <c r="BK184" i="5"/>
  <c r="J177" i="5"/>
  <c r="J167" i="5"/>
  <c r="BK162" i="5"/>
  <c r="BK167" i="5"/>
  <c r="J152" i="5"/>
  <c r="BK143" i="5"/>
  <c r="J136" i="5"/>
  <c r="J197" i="6"/>
  <c r="J172" i="6"/>
  <c r="BK157" i="6"/>
  <c r="BK148" i="6"/>
  <c r="J141" i="6"/>
  <c r="BK136" i="6"/>
  <c r="BK131" i="6"/>
  <c r="BK197" i="6"/>
  <c r="BK190" i="6"/>
  <c r="J175" i="6"/>
  <c r="J150" i="6"/>
  <c r="J140" i="6"/>
  <c r="BK200" i="6"/>
  <c r="BK181" i="6"/>
  <c r="BK165" i="6"/>
  <c r="J181" i="6"/>
  <c r="J165" i="6"/>
  <c r="J157" i="6"/>
  <c r="J148" i="6"/>
  <c r="J139" i="6"/>
  <c r="J136" i="6"/>
  <c r="BK130" i="6"/>
  <c r="J126" i="7"/>
  <c r="BK121" i="7"/>
  <c r="BK141" i="7"/>
  <c r="BK137" i="7"/>
  <c r="J134" i="7"/>
  <c r="J129" i="7"/>
  <c r="J125" i="7"/>
  <c r="J142" i="7"/>
  <c r="BK139" i="7"/>
  <c r="J135" i="7"/>
  <c r="BK133" i="7"/>
  <c r="BK126" i="7"/>
  <c r="BK132" i="7"/>
  <c r="J122" i="7"/>
  <c r="BK138" i="8"/>
  <c r="BK128" i="8"/>
  <c r="J123" i="8"/>
  <c r="J135" i="8"/>
  <c r="BK132" i="8"/>
  <c r="J128" i="8"/>
  <c r="BK124" i="8"/>
  <c r="J124" i="8"/>
  <c r="J136" i="8"/>
  <c r="BK130" i="8"/>
  <c r="J122" i="8"/>
  <c r="BK299" i="9"/>
  <c r="J289" i="9"/>
  <c r="J271" i="9"/>
  <c r="J265" i="9"/>
  <c r="BK257" i="9"/>
  <c r="J245" i="9"/>
  <c r="BK233" i="9"/>
  <c r="J219" i="9"/>
  <c r="J207" i="9"/>
  <c r="BK201" i="9"/>
  <c r="BK187" i="9"/>
  <c r="J181" i="9"/>
  <c r="BK175" i="9"/>
  <c r="BK169" i="9"/>
  <c r="J161" i="9"/>
  <c r="J145" i="9"/>
  <c r="J135" i="9"/>
  <c r="J121" i="9"/>
  <c r="BK287" i="9"/>
  <c r="BK279" i="9"/>
  <c r="BK261" i="9"/>
  <c r="J251" i="9"/>
  <c r="BK245" i="9"/>
  <c r="J239" i="9"/>
  <c r="BK229" i="9"/>
  <c r="J221" i="9"/>
  <c r="BK203" i="9"/>
  <c r="BK189" i="9"/>
  <c r="J183" i="9"/>
  <c r="BK163" i="9"/>
  <c r="J149" i="9"/>
  <c r="BK137" i="9"/>
  <c r="J125" i="9"/>
  <c r="J291" i="9"/>
  <c r="J279" i="9"/>
  <c r="BK267" i="9"/>
  <c r="BK249" i="9"/>
  <c r="BK215" i="9"/>
  <c r="BK205" i="9"/>
  <c r="BK191" i="9"/>
  <c r="J169" i="9"/>
  <c r="J151" i="9"/>
  <c r="BK145" i="9"/>
  <c r="BK131" i="9"/>
  <c r="J119" i="9"/>
  <c r="J297" i="9"/>
  <c r="BK291" i="9"/>
  <c r="J277" i="9"/>
  <c r="BK271" i="9"/>
  <c r="J261" i="9"/>
  <c r="BK255" i="9"/>
  <c r="BK243" i="9"/>
  <c r="BK239" i="9"/>
  <c r="J233" i="9"/>
  <c r="J229" i="9"/>
  <c r="J225" i="9"/>
  <c r="BK211" i="9"/>
  <c r="J201" i="9"/>
  <c r="J197" i="9"/>
  <c r="BK179" i="9"/>
  <c r="J175" i="9"/>
  <c r="J167" i="9"/>
  <c r="J157" i="9"/>
  <c r="J153" i="9"/>
  <c r="BK149" i="9"/>
  <c r="J143" i="9"/>
  <c r="J137" i="9"/>
  <c r="J131" i="9"/>
  <c r="J117" i="9"/>
  <c r="J134" i="10"/>
  <c r="J129" i="10"/>
  <c r="J125" i="10"/>
  <c r="J122" i="10"/>
  <c r="J135" i="10"/>
  <c r="BK125" i="10"/>
  <c r="J136" i="10"/>
  <c r="BK134" i="10"/>
  <c r="BK129" i="10"/>
  <c r="BK127" i="10"/>
  <c r="BK133" i="10"/>
  <c r="J124" i="10"/>
  <c r="BK122" i="10"/>
  <c r="P125" i="4" l="1"/>
  <c r="P124" i="4" s="1"/>
  <c r="BK126" i="2"/>
  <c r="J126" i="2" s="1"/>
  <c r="J98" i="2" s="1"/>
  <c r="P126" i="2"/>
  <c r="P125" i="2" s="1"/>
  <c r="R195" i="2"/>
  <c r="BK203" i="2"/>
  <c r="J203" i="2"/>
  <c r="J102" i="2" s="1"/>
  <c r="T203" i="2"/>
  <c r="P208" i="2"/>
  <c r="R208" i="2"/>
  <c r="R211" i="2"/>
  <c r="BK135" i="3"/>
  <c r="J135" i="3" s="1"/>
  <c r="J99" i="3" s="1"/>
  <c r="P135" i="3"/>
  <c r="P132" i="3" s="1"/>
  <c r="R135" i="3"/>
  <c r="R132" i="3"/>
  <c r="T135" i="3"/>
  <c r="T132" i="3" s="1"/>
  <c r="BK146" i="3"/>
  <c r="J146" i="3" s="1"/>
  <c r="J100" i="3" s="1"/>
  <c r="P146" i="3"/>
  <c r="R146" i="3"/>
  <c r="T146" i="3"/>
  <c r="BK154" i="3"/>
  <c r="J154" i="3" s="1"/>
  <c r="J103" i="3" s="1"/>
  <c r="P154" i="3"/>
  <c r="R154" i="3"/>
  <c r="T154" i="3"/>
  <c r="BK159" i="3"/>
  <c r="J159" i="3"/>
  <c r="J104" i="3" s="1"/>
  <c r="P159" i="3"/>
  <c r="R159" i="3"/>
  <c r="T159" i="3"/>
  <c r="BK173" i="3"/>
  <c r="J173" i="3" s="1"/>
  <c r="J105" i="3" s="1"/>
  <c r="P173" i="3"/>
  <c r="R173" i="3"/>
  <c r="T173" i="3"/>
  <c r="BK181" i="3"/>
  <c r="J181" i="3"/>
  <c r="J106" i="3" s="1"/>
  <c r="P181" i="3"/>
  <c r="R181" i="3"/>
  <c r="T181" i="3"/>
  <c r="BK192" i="3"/>
  <c r="J192" i="3" s="1"/>
  <c r="J107" i="3" s="1"/>
  <c r="P192" i="3"/>
  <c r="R192" i="3"/>
  <c r="T192" i="3"/>
  <c r="BK196" i="3"/>
  <c r="J196" i="3"/>
  <c r="J108" i="3" s="1"/>
  <c r="R196" i="3"/>
  <c r="BK201" i="3"/>
  <c r="J201" i="3"/>
  <c r="J109" i="3" s="1"/>
  <c r="R201" i="3"/>
  <c r="P236" i="3"/>
  <c r="T236" i="3"/>
  <c r="P241" i="3"/>
  <c r="R241" i="3"/>
  <c r="BK125" i="4"/>
  <c r="BK124" i="4"/>
  <c r="J124" i="4" s="1"/>
  <c r="J97" i="4" s="1"/>
  <c r="BK158" i="4"/>
  <c r="J158" i="4" s="1"/>
  <c r="J101" i="4" s="1"/>
  <c r="P163" i="4"/>
  <c r="T134" i="5"/>
  <c r="P142" i="5"/>
  <c r="BK150" i="5"/>
  <c r="J150" i="5" s="1"/>
  <c r="J103" i="5" s="1"/>
  <c r="P155" i="5"/>
  <c r="BK166" i="5"/>
  <c r="J166" i="5" s="1"/>
  <c r="J105" i="5" s="1"/>
  <c r="BK172" i="5"/>
  <c r="J172" i="5" s="1"/>
  <c r="J106" i="5" s="1"/>
  <c r="T176" i="5"/>
  <c r="T179" i="5"/>
  <c r="R186" i="5"/>
  <c r="P191" i="5"/>
  <c r="BK129" i="6"/>
  <c r="J129" i="6" s="1"/>
  <c r="J98" i="6" s="1"/>
  <c r="T129" i="6"/>
  <c r="T135" i="6"/>
  <c r="T143" i="6"/>
  <c r="BK168" i="6"/>
  <c r="J168" i="6" s="1"/>
  <c r="J105" i="6" s="1"/>
  <c r="R168" i="6"/>
  <c r="P198" i="6"/>
  <c r="P120" i="7"/>
  <c r="BK138" i="7"/>
  <c r="J138" i="7" s="1"/>
  <c r="J99" i="7" s="1"/>
  <c r="T116" i="9"/>
  <c r="T119" i="10"/>
  <c r="R126" i="2"/>
  <c r="R125" i="2" s="1"/>
  <c r="BK195" i="2"/>
  <c r="J195" i="2" s="1"/>
  <c r="J100" i="2" s="1"/>
  <c r="T195" i="2"/>
  <c r="P203" i="2"/>
  <c r="BK211" i="2"/>
  <c r="J211" i="2" s="1"/>
  <c r="J104" i="2" s="1"/>
  <c r="P211" i="2"/>
  <c r="P196" i="3"/>
  <c r="T196" i="3"/>
  <c r="P201" i="3"/>
  <c r="T201" i="3"/>
  <c r="BK236" i="3"/>
  <c r="J236" i="3" s="1"/>
  <c r="J110" i="3" s="1"/>
  <c r="R236" i="3"/>
  <c r="BK241" i="3"/>
  <c r="J241" i="3" s="1"/>
  <c r="J111" i="3" s="1"/>
  <c r="T241" i="3"/>
  <c r="R125" i="4"/>
  <c r="R124" i="4" s="1"/>
  <c r="R158" i="4"/>
  <c r="T163" i="4"/>
  <c r="BK134" i="5"/>
  <c r="J134" i="5" s="1"/>
  <c r="J99" i="5" s="1"/>
  <c r="R134" i="5"/>
  <c r="R142" i="5"/>
  <c r="T150" i="5"/>
  <c r="R155" i="5"/>
  <c r="R166" i="5"/>
  <c r="T172" i="5"/>
  <c r="R176" i="5"/>
  <c r="P179" i="5"/>
  <c r="P186" i="5"/>
  <c r="R191" i="5"/>
  <c r="P129" i="6"/>
  <c r="R129" i="6"/>
  <c r="R135" i="6"/>
  <c r="R143" i="6"/>
  <c r="BK159" i="6"/>
  <c r="J159" i="6" s="1"/>
  <c r="J103" i="6" s="1"/>
  <c r="R159" i="6"/>
  <c r="P168" i="6"/>
  <c r="BK198" i="6"/>
  <c r="J198" i="6" s="1"/>
  <c r="J106" i="6" s="1"/>
  <c r="T198" i="6"/>
  <c r="T120" i="7"/>
  <c r="T131" i="7"/>
  <c r="T138" i="7"/>
  <c r="BK120" i="8"/>
  <c r="J120" i="8" s="1"/>
  <c r="J97" i="8" s="1"/>
  <c r="T120" i="8"/>
  <c r="BK134" i="8"/>
  <c r="J134" i="8" s="1"/>
  <c r="J99" i="8" s="1"/>
  <c r="T134" i="8"/>
  <c r="P116" i="9"/>
  <c r="AU102" i="1" s="1"/>
  <c r="BK119" i="10"/>
  <c r="BK118" i="10"/>
  <c r="J118" i="10" s="1"/>
  <c r="J96" i="10" s="1"/>
  <c r="BK131" i="10"/>
  <c r="J131" i="10"/>
  <c r="J98" i="10"/>
  <c r="P131" i="10"/>
  <c r="T126" i="2"/>
  <c r="T125" i="2" s="1"/>
  <c r="P195" i="2"/>
  <c r="P194" i="2" s="1"/>
  <c r="R203" i="2"/>
  <c r="BK208" i="2"/>
  <c r="J208" i="2"/>
  <c r="J103" i="2" s="1"/>
  <c r="T208" i="2"/>
  <c r="T211" i="2"/>
  <c r="T125" i="4"/>
  <c r="T124" i="4" s="1"/>
  <c r="T158" i="4"/>
  <c r="R163" i="4"/>
  <c r="R155" i="4" s="1"/>
  <c r="P134" i="5"/>
  <c r="P131" i="5" s="1"/>
  <c r="T142" i="5"/>
  <c r="T131" i="5" s="1"/>
  <c r="P150" i="5"/>
  <c r="BK155" i="5"/>
  <c r="J155" i="5" s="1"/>
  <c r="J104" i="5" s="1"/>
  <c r="P166" i="5"/>
  <c r="P172" i="5"/>
  <c r="BK176" i="5"/>
  <c r="J176" i="5"/>
  <c r="J107" i="5" s="1"/>
  <c r="BK179" i="5"/>
  <c r="J179" i="5" s="1"/>
  <c r="J108" i="5" s="1"/>
  <c r="BK186" i="5"/>
  <c r="J186" i="5" s="1"/>
  <c r="J109" i="5" s="1"/>
  <c r="BK191" i="5"/>
  <c r="J191" i="5"/>
  <c r="J110" i="5" s="1"/>
  <c r="BK135" i="6"/>
  <c r="J135" i="6" s="1"/>
  <c r="J99" i="6" s="1"/>
  <c r="P135" i="6"/>
  <c r="P143" i="6"/>
  <c r="P159" i="6"/>
  <c r="P158" i="6"/>
  <c r="T159" i="6"/>
  <c r="T168" i="6"/>
  <c r="R198" i="6"/>
  <c r="R120" i="7"/>
  <c r="R119" i="7" s="1"/>
  <c r="R131" i="7"/>
  <c r="R138" i="7"/>
  <c r="P120" i="8"/>
  <c r="BK129" i="8"/>
  <c r="J129" i="8" s="1"/>
  <c r="J98" i="8" s="1"/>
  <c r="R129" i="8"/>
  <c r="R134" i="8"/>
  <c r="BK116" i="9"/>
  <c r="J116" i="9" s="1"/>
  <c r="R119" i="10"/>
  <c r="R118" i="10" s="1"/>
  <c r="R131" i="10"/>
  <c r="P158" i="4"/>
  <c r="P155" i="4"/>
  <c r="P123" i="4" s="1"/>
  <c r="AU97" i="1" s="1"/>
  <c r="BK163" i="4"/>
  <c r="J163" i="4"/>
  <c r="J103" i="4" s="1"/>
  <c r="BK142" i="5"/>
  <c r="J142" i="5" s="1"/>
  <c r="J100" i="5" s="1"/>
  <c r="R150" i="5"/>
  <c r="T155" i="5"/>
  <c r="T166" i="5"/>
  <c r="R172" i="5"/>
  <c r="P176" i="5"/>
  <c r="R179" i="5"/>
  <c r="T186" i="5"/>
  <c r="T191" i="5"/>
  <c r="BK143" i="6"/>
  <c r="J143" i="6"/>
  <c r="J100" i="6" s="1"/>
  <c r="BK120" i="7"/>
  <c r="J120" i="7" s="1"/>
  <c r="J97" i="7" s="1"/>
  <c r="BK131" i="7"/>
  <c r="J131" i="7"/>
  <c r="J98" i="7" s="1"/>
  <c r="P131" i="7"/>
  <c r="P138" i="7"/>
  <c r="R120" i="8"/>
  <c r="R119" i="8" s="1"/>
  <c r="P129" i="8"/>
  <c r="T129" i="8"/>
  <c r="P134" i="8"/>
  <c r="R116" i="9"/>
  <c r="P119" i="10"/>
  <c r="P118" i="10" s="1"/>
  <c r="AU103" i="1" s="1"/>
  <c r="T131" i="10"/>
  <c r="BK133" i="3"/>
  <c r="J133" i="3" s="1"/>
  <c r="J98" i="3" s="1"/>
  <c r="BK151" i="3"/>
  <c r="J151" i="3" s="1"/>
  <c r="J101" i="3" s="1"/>
  <c r="BK156" i="4"/>
  <c r="J156" i="4" s="1"/>
  <c r="J100" i="4" s="1"/>
  <c r="BK161" i="4"/>
  <c r="J161" i="4" s="1"/>
  <c r="J102" i="4" s="1"/>
  <c r="BK202" i="6"/>
  <c r="J202" i="6" s="1"/>
  <c r="J107" i="6" s="1"/>
  <c r="BK199" i="2"/>
  <c r="J199" i="2"/>
  <c r="J101" i="2" s="1"/>
  <c r="BK156" i="6"/>
  <c r="J156" i="6" s="1"/>
  <c r="J101" i="6" s="1"/>
  <c r="BK164" i="6"/>
  <c r="J164" i="6"/>
  <c r="J104" i="6" s="1"/>
  <c r="BK132" i="5"/>
  <c r="J132" i="5" s="1"/>
  <c r="J98" i="5" s="1"/>
  <c r="BK147" i="5"/>
  <c r="J147" i="5" s="1"/>
  <c r="J101" i="5" s="1"/>
  <c r="BF120" i="10"/>
  <c r="BF122" i="10"/>
  <c r="BF123" i="10"/>
  <c r="BF129" i="10"/>
  <c r="J89" i="10"/>
  <c r="BF124" i="10"/>
  <c r="BF125" i="10"/>
  <c r="BF132" i="10"/>
  <c r="E108" i="10"/>
  <c r="BF127" i="10"/>
  <c r="BF130" i="10"/>
  <c r="BF133" i="10"/>
  <c r="BF134" i="10"/>
  <c r="BF136" i="10"/>
  <c r="F92" i="10"/>
  <c r="BF126" i="10"/>
  <c r="BF128" i="10"/>
  <c r="BF135" i="10"/>
  <c r="BF129" i="9"/>
  <c r="BF131" i="9"/>
  <c r="BF137" i="9"/>
  <c r="BF139" i="9"/>
  <c r="BF141" i="9"/>
  <c r="BF145" i="9"/>
  <c r="BF149" i="9"/>
  <c r="BF151" i="9"/>
  <c r="BF153" i="9"/>
  <c r="BF155" i="9"/>
  <c r="BF159" i="9"/>
  <c r="BF163" i="9"/>
  <c r="BF165" i="9"/>
  <c r="BF179" i="9"/>
  <c r="BF181" i="9"/>
  <c r="BF183" i="9"/>
  <c r="BF195" i="9"/>
  <c r="BF199" i="9"/>
  <c r="BF205" i="9"/>
  <c r="BF207" i="9"/>
  <c r="BF217" i="9"/>
  <c r="BF227" i="9"/>
  <c r="BF233" i="9"/>
  <c r="BF257" i="9"/>
  <c r="BF277" i="9"/>
  <c r="BF299" i="9"/>
  <c r="J89" i="9"/>
  <c r="BF127" i="9"/>
  <c r="BF135" i="9"/>
  <c r="BF167" i="9"/>
  <c r="BF187" i="9"/>
  <c r="BF197" i="9"/>
  <c r="BF211" i="9"/>
  <c r="BF215" i="9"/>
  <c r="BF221" i="9"/>
  <c r="BF223" i="9"/>
  <c r="BF225" i="9"/>
  <c r="BF239" i="9"/>
  <c r="BF245" i="9"/>
  <c r="BF253" i="9"/>
  <c r="BF279" i="9"/>
  <c r="BF285" i="9"/>
  <c r="BF289" i="9"/>
  <c r="BF295" i="9"/>
  <c r="BK119" i="8"/>
  <c r="J119" i="8" s="1"/>
  <c r="J96" i="8" s="1"/>
  <c r="E106" i="9"/>
  <c r="BF117" i="9"/>
  <c r="BF147" i="9"/>
  <c r="BF161" i="9"/>
  <c r="BF169" i="9"/>
  <c r="BF173" i="9"/>
  <c r="BF175" i="9"/>
  <c r="BF189" i="9"/>
  <c r="BF193" i="9"/>
  <c r="BF209" i="9"/>
  <c r="BF237" i="9"/>
  <c r="BF241" i="9"/>
  <c r="BF243" i="9"/>
  <c r="BF247" i="9"/>
  <c r="BF249" i="9"/>
  <c r="BF251" i="9"/>
  <c r="BF255" i="9"/>
  <c r="BF259" i="9"/>
  <c r="BF271" i="9"/>
  <c r="BF273" i="9"/>
  <c r="BF283" i="9"/>
  <c r="F92" i="9"/>
  <c r="BF119" i="9"/>
  <c r="BF121" i="9"/>
  <c r="BF123" i="9"/>
  <c r="BF125" i="9"/>
  <c r="BF133" i="9"/>
  <c r="BF143" i="9"/>
  <c r="BF157" i="9"/>
  <c r="BF171" i="9"/>
  <c r="BF177" i="9"/>
  <c r="BF185" i="9"/>
  <c r="BF191" i="9"/>
  <c r="BF201" i="9"/>
  <c r="BF203" i="9"/>
  <c r="BF213" i="9"/>
  <c r="BF219" i="9"/>
  <c r="BF229" i="9"/>
  <c r="BF231" i="9"/>
  <c r="BF235" i="9"/>
  <c r="BF261" i="9"/>
  <c r="BF263" i="9"/>
  <c r="BF265" i="9"/>
  <c r="BF267" i="9"/>
  <c r="BF269" i="9"/>
  <c r="BF275" i="9"/>
  <c r="BF281" i="9"/>
  <c r="BF287" i="9"/>
  <c r="BF291" i="9"/>
  <c r="BF293" i="9"/>
  <c r="BF297" i="9"/>
  <c r="J89" i="8"/>
  <c r="BF121" i="8"/>
  <c r="BF123" i="8"/>
  <c r="BF124" i="8"/>
  <c r="BF126" i="8"/>
  <c r="BF130" i="8"/>
  <c r="BF135" i="8"/>
  <c r="E85" i="8"/>
  <c r="BF125" i="8"/>
  <c r="BF136" i="8"/>
  <c r="BF137" i="8"/>
  <c r="F116" i="8"/>
  <c r="BF133" i="8"/>
  <c r="BF122" i="8"/>
  <c r="BF127" i="8"/>
  <c r="BF128" i="8"/>
  <c r="BF131" i="8"/>
  <c r="BF132" i="8"/>
  <c r="BF138" i="8"/>
  <c r="BF139" i="8"/>
  <c r="J89" i="7"/>
  <c r="BF127" i="7"/>
  <c r="BF129" i="7"/>
  <c r="BF126" i="7"/>
  <c r="BF128" i="7"/>
  <c r="BF130" i="7"/>
  <c r="BF132" i="7"/>
  <c r="BF133" i="7"/>
  <c r="BF134" i="7"/>
  <c r="BF135" i="7"/>
  <c r="BF136" i="7"/>
  <c r="BF137" i="7"/>
  <c r="BF140" i="7"/>
  <c r="BF141" i="7"/>
  <c r="BF143" i="7"/>
  <c r="F92" i="7"/>
  <c r="BF122" i="7"/>
  <c r="BF124" i="7"/>
  <c r="BF139" i="7"/>
  <c r="BF142" i="7"/>
  <c r="E85" i="7"/>
  <c r="BF121" i="7"/>
  <c r="BF123" i="7"/>
  <c r="BF125" i="7"/>
  <c r="E85" i="6"/>
  <c r="BF130" i="6"/>
  <c r="BF133" i="6"/>
  <c r="BF137" i="6"/>
  <c r="BF138" i="6"/>
  <c r="BF145" i="6"/>
  <c r="BF148" i="6"/>
  <c r="BF155" i="6"/>
  <c r="BF157" i="6"/>
  <c r="BF160" i="6"/>
  <c r="BF161" i="6"/>
  <c r="BF178" i="6"/>
  <c r="BF194" i="6"/>
  <c r="BF201" i="6"/>
  <c r="BF203" i="6"/>
  <c r="F92" i="6"/>
  <c r="BF131" i="6"/>
  <c r="BF142" i="6"/>
  <c r="BF150" i="6"/>
  <c r="BF154" i="6"/>
  <c r="BF165" i="6"/>
  <c r="BF184" i="6"/>
  <c r="BF187" i="6"/>
  <c r="BF199" i="6"/>
  <c r="J89" i="6"/>
  <c r="BF132" i="6"/>
  <c r="BF136" i="6"/>
  <c r="BF139" i="6"/>
  <c r="BF149" i="6"/>
  <c r="BF151" i="6"/>
  <c r="BF172" i="6"/>
  <c r="BF175" i="6"/>
  <c r="BF181" i="6"/>
  <c r="BF134" i="6"/>
  <c r="BF140" i="6"/>
  <c r="BF141" i="6"/>
  <c r="BF144" i="6"/>
  <c r="BF169" i="6"/>
  <c r="BF190" i="6"/>
  <c r="BF193" i="6"/>
  <c r="BF197" i="6"/>
  <c r="BF200" i="6"/>
  <c r="J89" i="5"/>
  <c r="BF135" i="5"/>
  <c r="BF136" i="5"/>
  <c r="BF143" i="5"/>
  <c r="BF184" i="5"/>
  <c r="BF185" i="5"/>
  <c r="J125" i="4"/>
  <c r="J98" i="4"/>
  <c r="BF133" i="5"/>
  <c r="BF139" i="5"/>
  <c r="BF141" i="5"/>
  <c r="BF148" i="5"/>
  <c r="BF151" i="5"/>
  <c r="BF157" i="5"/>
  <c r="BF162" i="5"/>
  <c r="BF169" i="5"/>
  <c r="BF175" i="5"/>
  <c r="BF177" i="5"/>
  <c r="BF178" i="5"/>
  <c r="BF187" i="5"/>
  <c r="BF188" i="5"/>
  <c r="E85" i="5"/>
  <c r="F92" i="5"/>
  <c r="BF137" i="5"/>
  <c r="BF145" i="5"/>
  <c r="BF159" i="5"/>
  <c r="BF163" i="5"/>
  <c r="BF167" i="5"/>
  <c r="BF168" i="5"/>
  <c r="BF180" i="5"/>
  <c r="BF183" i="5"/>
  <c r="BF138" i="5"/>
  <c r="BF140" i="5"/>
  <c r="BF144" i="5"/>
  <c r="BF146" i="5"/>
  <c r="BF152" i="5"/>
  <c r="BF156" i="5"/>
  <c r="BF158" i="5"/>
  <c r="BF173" i="5"/>
  <c r="BF174" i="5"/>
  <c r="BF192" i="5"/>
  <c r="BF193" i="5"/>
  <c r="J117" i="4"/>
  <c r="BF126" i="4"/>
  <c r="BF130" i="4"/>
  <c r="BF137" i="4"/>
  <c r="BF148" i="4"/>
  <c r="BF152" i="4"/>
  <c r="BF157" i="4"/>
  <c r="BF160" i="4"/>
  <c r="BF162" i="4"/>
  <c r="BF164" i="4"/>
  <c r="BF127" i="4"/>
  <c r="BF128" i="4"/>
  <c r="BF129" i="4"/>
  <c r="BF134" i="4"/>
  <c r="BF139" i="4"/>
  <c r="BF167" i="4"/>
  <c r="E85" i="4"/>
  <c r="F120" i="4"/>
  <c r="BF138" i="4"/>
  <c r="BF142" i="4"/>
  <c r="BF146" i="4"/>
  <c r="BF149" i="4"/>
  <c r="BF154" i="4"/>
  <c r="BF159" i="4"/>
  <c r="BF131" i="4"/>
  <c r="BF145" i="4"/>
  <c r="BF147" i="4"/>
  <c r="BF153" i="4"/>
  <c r="J125" i="3"/>
  <c r="F128" i="3"/>
  <c r="BF134" i="3"/>
  <c r="BF156" i="3"/>
  <c r="BF177" i="3"/>
  <c r="BF178" i="3"/>
  <c r="BF180" i="3"/>
  <c r="BF215" i="3"/>
  <c r="BF216" i="3"/>
  <c r="BF217" i="3"/>
  <c r="BF219" i="3"/>
  <c r="BF229" i="3"/>
  <c r="BF233" i="3"/>
  <c r="BF242" i="3"/>
  <c r="BF139" i="3"/>
  <c r="BF140" i="3"/>
  <c r="BF143" i="3"/>
  <c r="BF149" i="3"/>
  <c r="BF150" i="3"/>
  <c r="BF155" i="3"/>
  <c r="BF160" i="3"/>
  <c r="BF164" i="3"/>
  <c r="BF175" i="3"/>
  <c r="BF176" i="3"/>
  <c r="BF179" i="3"/>
  <c r="BF182" i="3"/>
  <c r="BF183" i="3"/>
  <c r="BF184" i="3"/>
  <c r="BF188" i="3"/>
  <c r="BF194" i="3"/>
  <c r="BF200" i="3"/>
  <c r="BF218" i="3"/>
  <c r="BF222" i="3"/>
  <c r="BF223" i="3"/>
  <c r="BF224" i="3"/>
  <c r="BF231" i="3"/>
  <c r="BF232" i="3"/>
  <c r="BF235" i="3"/>
  <c r="BF246" i="3"/>
  <c r="BF136" i="3"/>
  <c r="BF147" i="3"/>
  <c r="BF148" i="3"/>
  <c r="BF152" i="3"/>
  <c r="BF169" i="3"/>
  <c r="BF170" i="3"/>
  <c r="BF174" i="3"/>
  <c r="BF185" i="3"/>
  <c r="BF193" i="3"/>
  <c r="BF195" i="3"/>
  <c r="BF197" i="3"/>
  <c r="BF202" i="3"/>
  <c r="BF205" i="3"/>
  <c r="BF214" i="3"/>
  <c r="BF225" i="3"/>
  <c r="BF227" i="3"/>
  <c r="BF228" i="3"/>
  <c r="BF230" i="3"/>
  <c r="BF234" i="3"/>
  <c r="BF238" i="3"/>
  <c r="BF245" i="3"/>
  <c r="E85" i="3"/>
  <c r="BF144" i="3"/>
  <c r="BF145" i="3"/>
  <c r="BF189" i="3"/>
  <c r="BF213" i="3"/>
  <c r="BF226" i="3"/>
  <c r="BF237" i="3"/>
  <c r="E85" i="2"/>
  <c r="F92" i="2"/>
  <c r="BF134" i="2"/>
  <c r="BF135" i="2"/>
  <c r="BF147" i="2"/>
  <c r="BF153" i="2"/>
  <c r="BF187" i="2"/>
  <c r="BF198" i="2"/>
  <c r="BF128" i="2"/>
  <c r="BF130" i="2"/>
  <c r="BF133" i="2"/>
  <c r="BF144" i="2"/>
  <c r="BF156" i="2"/>
  <c r="BF170" i="2"/>
  <c r="BF173" i="2"/>
  <c r="BF191" i="2"/>
  <c r="BF204" i="2"/>
  <c r="BF210" i="2"/>
  <c r="BF221" i="2"/>
  <c r="BF224" i="2"/>
  <c r="BF227" i="2"/>
  <c r="BF233" i="2"/>
  <c r="J118" i="2"/>
  <c r="BF127" i="2"/>
  <c r="BF132" i="2"/>
  <c r="BF138" i="2"/>
  <c r="BF141" i="2"/>
  <c r="BF167" i="2"/>
  <c r="BF176" i="2"/>
  <c r="BF179" i="2"/>
  <c r="BF184" i="2"/>
  <c r="BF188" i="2"/>
  <c r="BF196" i="2"/>
  <c r="BF197" i="2"/>
  <c r="BF205" i="2"/>
  <c r="BF230" i="2"/>
  <c r="BF236" i="2"/>
  <c r="BF239" i="2"/>
  <c r="BF242" i="2"/>
  <c r="BF245" i="2"/>
  <c r="BF150" i="2"/>
  <c r="BF182" i="2"/>
  <c r="BF192" i="2"/>
  <c r="BF193" i="2"/>
  <c r="BF200" i="2"/>
  <c r="BF209" i="2"/>
  <c r="BF212" i="2"/>
  <c r="BF215" i="2"/>
  <c r="BF218" i="2"/>
  <c r="J33" i="2"/>
  <c r="AV95" i="1" s="1"/>
  <c r="F36" i="3"/>
  <c r="BC96" i="1" s="1"/>
  <c r="F37" i="3"/>
  <c r="BD96" i="1" s="1"/>
  <c r="F35" i="5"/>
  <c r="BB98" i="1"/>
  <c r="J33" i="6"/>
  <c r="AV99" i="1" s="1"/>
  <c r="F33" i="7"/>
  <c r="AZ100" i="1" s="1"/>
  <c r="F35" i="7"/>
  <c r="BB100" i="1" s="1"/>
  <c r="F35" i="8"/>
  <c r="BB101" i="1"/>
  <c r="F33" i="9"/>
  <c r="AZ102" i="1" s="1"/>
  <c r="F33" i="10"/>
  <c r="AZ103" i="1"/>
  <c r="F35" i="10"/>
  <c r="BB103" i="1" s="1"/>
  <c r="F36" i="2"/>
  <c r="BC95" i="1" s="1"/>
  <c r="F35" i="3"/>
  <c r="BB96" i="1" s="1"/>
  <c r="J33" i="4"/>
  <c r="AV97" i="1" s="1"/>
  <c r="J33" i="5"/>
  <c r="AV98" i="1" s="1"/>
  <c r="F37" i="5"/>
  <c r="BD98" i="1" s="1"/>
  <c r="F36" i="6"/>
  <c r="BC99" i="1" s="1"/>
  <c r="F37" i="7"/>
  <c r="BD100" i="1" s="1"/>
  <c r="F37" i="8"/>
  <c r="BD101" i="1" s="1"/>
  <c r="J33" i="9"/>
  <c r="AV102" i="1" s="1"/>
  <c r="J33" i="10"/>
  <c r="AV103" i="1" s="1"/>
  <c r="F36" i="10"/>
  <c r="BC103" i="1" s="1"/>
  <c r="F33" i="2"/>
  <c r="AZ95" i="1" s="1"/>
  <c r="F37" i="2"/>
  <c r="BD95" i="1" s="1"/>
  <c r="J33" i="3"/>
  <c r="AV96" i="1" s="1"/>
  <c r="F37" i="4"/>
  <c r="BD97" i="1" s="1"/>
  <c r="F36" i="4"/>
  <c r="BC97" i="1" s="1"/>
  <c r="F33" i="5"/>
  <c r="AZ98" i="1" s="1"/>
  <c r="F33" i="6"/>
  <c r="AZ99" i="1" s="1"/>
  <c r="F35" i="6"/>
  <c r="BB99" i="1" s="1"/>
  <c r="F33" i="8"/>
  <c r="AZ101" i="1" s="1"/>
  <c r="J33" i="8"/>
  <c r="AV101" i="1" s="1"/>
  <c r="F35" i="9"/>
  <c r="BB102" i="1" s="1"/>
  <c r="F37" i="9"/>
  <c r="BD102" i="1" s="1"/>
  <c r="F35" i="2"/>
  <c r="BB95" i="1" s="1"/>
  <c r="F33" i="3"/>
  <c r="AZ96" i="1" s="1"/>
  <c r="F33" i="4"/>
  <c r="AZ97" i="1" s="1"/>
  <c r="F35" i="4"/>
  <c r="BB97" i="1" s="1"/>
  <c r="F36" i="5"/>
  <c r="BC98" i="1" s="1"/>
  <c r="F37" i="6"/>
  <c r="BD99" i="1" s="1"/>
  <c r="J33" i="7"/>
  <c r="AV100" i="1" s="1"/>
  <c r="F36" i="7"/>
  <c r="BC100" i="1" s="1"/>
  <c r="F36" i="8"/>
  <c r="BC101" i="1" s="1"/>
  <c r="F36" i="9"/>
  <c r="BC102" i="1" s="1"/>
  <c r="F37" i="10"/>
  <c r="BD103" i="1" s="1"/>
  <c r="T155" i="4" l="1"/>
  <c r="T119" i="7"/>
  <c r="R131" i="5"/>
  <c r="J96" i="9"/>
  <c r="J30" i="9"/>
  <c r="P119" i="8"/>
  <c r="AU101" i="1"/>
  <c r="T119" i="8"/>
  <c r="T118" i="10"/>
  <c r="T128" i="6"/>
  <c r="R153" i="3"/>
  <c r="R131" i="3" s="1"/>
  <c r="R149" i="5"/>
  <c r="T158" i="6"/>
  <c r="R194" i="2"/>
  <c r="R124" i="2" s="1"/>
  <c r="P149" i="5"/>
  <c r="P130" i="5" s="1"/>
  <c r="AU98" i="1" s="1"/>
  <c r="T123" i="4"/>
  <c r="P128" i="6"/>
  <c r="P127" i="6" s="1"/>
  <c r="AU99" i="1" s="1"/>
  <c r="T149" i="5"/>
  <c r="T130" i="5" s="1"/>
  <c r="P119" i="7"/>
  <c r="AU100" i="1" s="1"/>
  <c r="T153" i="3"/>
  <c r="T131" i="3" s="1"/>
  <c r="P124" i="2"/>
  <c r="AU95" i="1" s="1"/>
  <c r="R158" i="6"/>
  <c r="R128" i="6"/>
  <c r="R127" i="6"/>
  <c r="R123" i="4"/>
  <c r="T194" i="2"/>
  <c r="T124" i="2" s="1"/>
  <c r="P153" i="3"/>
  <c r="P131" i="3" s="1"/>
  <c r="AU96" i="1" s="1"/>
  <c r="AG102" i="1"/>
  <c r="BK132" i="3"/>
  <c r="J132" i="3" s="1"/>
  <c r="J97" i="3" s="1"/>
  <c r="BK153" i="3"/>
  <c r="J153" i="3"/>
  <c r="J102" i="3" s="1"/>
  <c r="BK125" i="2"/>
  <c r="J125" i="2" s="1"/>
  <c r="J97" i="2" s="1"/>
  <c r="BK194" i="2"/>
  <c r="J194" i="2"/>
  <c r="J99" i="2" s="1"/>
  <c r="BK149" i="5"/>
  <c r="J149" i="5" s="1"/>
  <c r="J102" i="5" s="1"/>
  <c r="BK128" i="6"/>
  <c r="J128" i="6"/>
  <c r="J97" i="6" s="1"/>
  <c r="BK119" i="7"/>
  <c r="J119" i="7" s="1"/>
  <c r="J30" i="7" s="1"/>
  <c r="AG100" i="1" s="1"/>
  <c r="J119" i="10"/>
  <c r="J97" i="10" s="1"/>
  <c r="BK131" i="5"/>
  <c r="J131" i="5" s="1"/>
  <c r="J97" i="5" s="1"/>
  <c r="BK158" i="6"/>
  <c r="J158" i="6" s="1"/>
  <c r="J102" i="6" s="1"/>
  <c r="BK155" i="4"/>
  <c r="J155" i="4" s="1"/>
  <c r="J99" i="4" s="1"/>
  <c r="F34" i="2"/>
  <c r="BA95" i="1" s="1"/>
  <c r="J34" i="4"/>
  <c r="AW97" i="1" s="1"/>
  <c r="AT97" i="1" s="1"/>
  <c r="J30" i="10"/>
  <c r="AG103" i="1" s="1"/>
  <c r="J34" i="2"/>
  <c r="AW95" i="1" s="1"/>
  <c r="AT95" i="1" s="1"/>
  <c r="F34" i="4"/>
  <c r="BA97" i="1" s="1"/>
  <c r="F34" i="5"/>
  <c r="BA98" i="1" s="1"/>
  <c r="F34" i="7"/>
  <c r="BA100" i="1" s="1"/>
  <c r="J34" i="7"/>
  <c r="AW100" i="1" s="1"/>
  <c r="AT100" i="1" s="1"/>
  <c r="J34" i="8"/>
  <c r="AW101" i="1" s="1"/>
  <c r="AT101" i="1" s="1"/>
  <c r="J34" i="10"/>
  <c r="AW103" i="1" s="1"/>
  <c r="AT103" i="1" s="1"/>
  <c r="BB94" i="1"/>
  <c r="AX94" i="1" s="1"/>
  <c r="F34" i="10"/>
  <c r="BA103" i="1"/>
  <c r="BD94" i="1"/>
  <c r="W33" i="1" s="1"/>
  <c r="AZ94" i="1"/>
  <c r="AV94" i="1" s="1"/>
  <c r="AK29" i="1" s="1"/>
  <c r="BC94" i="1"/>
  <c r="AY94" i="1" s="1"/>
  <c r="J34" i="3"/>
  <c r="AW96" i="1"/>
  <c r="AT96" i="1" s="1"/>
  <c r="J34" i="6"/>
  <c r="AW99" i="1" s="1"/>
  <c r="AT99" i="1" s="1"/>
  <c r="J30" i="8"/>
  <c r="AG101" i="1" s="1"/>
  <c r="F34" i="9"/>
  <c r="BA102" i="1" s="1"/>
  <c r="F34" i="3"/>
  <c r="BA96" i="1" s="1"/>
  <c r="J34" i="5"/>
  <c r="AW98" i="1"/>
  <c r="AT98" i="1" s="1"/>
  <c r="F34" i="6"/>
  <c r="BA99" i="1" s="1"/>
  <c r="F34" i="8"/>
  <c r="BA101" i="1" s="1"/>
  <c r="J34" i="9"/>
  <c r="AW102" i="1" s="1"/>
  <c r="AT102" i="1" s="1"/>
  <c r="AN102" i="1" s="1"/>
  <c r="R130" i="5" l="1"/>
  <c r="AN103" i="1"/>
  <c r="AN100" i="1"/>
  <c r="T127" i="6"/>
  <c r="BK131" i="3"/>
  <c r="J131" i="3" s="1"/>
  <c r="J96" i="3" s="1"/>
  <c r="BK124" i="2"/>
  <c r="J124" i="2"/>
  <c r="J96" i="7"/>
  <c r="BK130" i="5"/>
  <c r="J130" i="5" s="1"/>
  <c r="J96" i="5" s="1"/>
  <c r="BK127" i="6"/>
  <c r="J127" i="6"/>
  <c r="BK123" i="4"/>
  <c r="J123" i="4" s="1"/>
  <c r="J30" i="4" s="1"/>
  <c r="AG97" i="1" s="1"/>
  <c r="J39" i="10"/>
  <c r="AN101" i="1"/>
  <c r="J39" i="9"/>
  <c r="J39" i="8"/>
  <c r="J39" i="7"/>
  <c r="W31" i="1"/>
  <c r="AU94" i="1"/>
  <c r="W29" i="1"/>
  <c r="W32" i="1"/>
  <c r="J30" i="2"/>
  <c r="AG95" i="1" s="1"/>
  <c r="J30" i="6"/>
  <c r="AG99" i="1" s="1"/>
  <c r="BA94" i="1"/>
  <c r="W30" i="1" s="1"/>
  <c r="J39" i="4" l="1"/>
  <c r="J39" i="6"/>
  <c r="J39" i="2"/>
  <c r="J96" i="2"/>
  <c r="J96" i="6"/>
  <c r="J96" i="4"/>
  <c r="AN97" i="1"/>
  <c r="AN95" i="1"/>
  <c r="AN99" i="1"/>
  <c r="J30" i="5"/>
  <c r="AG98" i="1" s="1"/>
  <c r="AW94" i="1"/>
  <c r="AK30" i="1" s="1"/>
  <c r="J30" i="3"/>
  <c r="AG96" i="1" s="1"/>
  <c r="J39" i="5" l="1"/>
  <c r="J39" i="3"/>
  <c r="AN96" i="1"/>
  <c r="AN98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<sst xmlns="http://schemas.openxmlformats.org/spreadsheetml/2006/main" count="8410" uniqueCount="1228">
  <si>
    <t>Export Komplet</t>
  </si>
  <si>
    <t/>
  </si>
  <si>
    <t>2.0</t>
  </si>
  <si>
    <t>False</t>
  </si>
  <si>
    <t>{c3e15f8b-93a7-4664-918d-50a7baaea098}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</si>
  <si>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</si>
  <si>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</si>
  <si>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</si>
  <si>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</si>
  <si>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</si>
  <si>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</si>
  <si>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</si>
  <si>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</si>
  <si>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</si>
  <si>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,,Living Lab,, Dropie</t>
  </si>
  <si>
    <t>JKSO:</t>
  </si>
  <si>
    <t>KS:</t>
  </si>
  <si>
    <t>Miesto:</t>
  </si>
  <si>
    <t>Kolárovská 55, Zemianska Olča 946 14</t>
  </si>
  <si>
    <t>Dátum:</t>
  </si>
  <si>
    <t>28. 3. 2024</t>
  </si>
  <si>
    <t>Objednávateľ:</t>
  </si>
  <si>
    <t>IČO:</t>
  </si>
  <si>
    <t>SEV SAŽP Dropie</t>
  </si>
  <si>
    <t>IČ DPH:</t>
  </si>
  <si>
    <t>Zhotoviteľ:</t>
  </si>
  <si>
    <t>Vyplň údaj</t>
  </si>
  <si>
    <t>Projektant:</t>
  </si>
  <si>
    <t>ING. LIBOR STEHLÍK</t>
  </si>
  <si>
    <t>True</t>
  </si>
  <si>
    <t>Spracovateľ:</t>
  </si>
  <si>
    <t>Ing. Ján Koričanský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</si>
  <si>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</si>
  <si>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</si>
  <si>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</si>
  <si>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</si>
  <si>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</si>
  <si>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</si>
  <si>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</si>
  <si>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</si>
  <si>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</si>
  <si>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</si>
  <si>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</si>
  <si>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</si>
  <si>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</si>
  <si>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</si>
  <si>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</si>
  <si>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</si>
  <si>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</si>
  <si>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</si>
  <si>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</si>
  <si>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</si>
  <si>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</si>
  <si>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</si>
  <si>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</si>
  <si>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</si>
  <si>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</si>
  <si>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</si>
  <si>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</si>
  <si>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</si>
  <si>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</si>
  <si>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</si>
  <si>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</si>
  <si>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</si>
  <si>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</si>
  <si>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</si>
  <si>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</si>
  <si>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</si>
  <si>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</si>
  <si>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</si>
  <si>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</si>
  <si>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</si>
  <si>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</si>
  <si>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</si>
  <si>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</si>
  <si>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</si>
  <si>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</si>
  <si>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</si>
  <si>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 TANYA - Búracie práce</t>
  </si>
  <si>
    <t>STA</t>
  </si>
  <si>
    <t>1</t>
  </si>
  <si>
    <t>{36792510-549a-4d94-92c4-4b7983f455bf}</t>
  </si>
  <si>
    <t>SO01 TANYA - Nový stav</t>
  </si>
  <si>
    <t>{65fbfc7f-4b9a-4941-9f93-45b2b0d4077a}</t>
  </si>
  <si>
    <t>SO02 VODÁREŇ - Búracie práce</t>
  </si>
  <si>
    <t>{b18089a2-f2e6-469b-a579-e9c0bb041260}</t>
  </si>
  <si>
    <t>SO02 VODÁREŇ - Nový stav</t>
  </si>
  <si>
    <t>{713443ed-723b-4a92-ad87-5558d35dfbf3}</t>
  </si>
  <si>
    <t>SO05 PERGOLA V ZÁHRADE</t>
  </si>
  <si>
    <t>{cdf6f3b6-24ed-4c5b-873c-01c80ec47b3d}</t>
  </si>
  <si>
    <t>ZTI TANYA</t>
  </si>
  <si>
    <t>{1f7449a5-456e-4e3f-ac0e-319f9ff39044}</t>
  </si>
  <si>
    <t>ZTI Vodáreň</t>
  </si>
  <si>
    <t>{eabd6ddb-7196-4e40-b822-84d5fbe4ca20}</t>
  </si>
  <si>
    <t>Elektroinštalácia - Tanya + Vodáreň</t>
  </si>
  <si>
    <t>{db895038-f902-45fd-be84-098e16c5a567}</t>
  </si>
  <si>
    <t>STROJOVŇA</t>
  </si>
  <si>
    <t>{daa87581-a573-4f52-8c65-d1567fc5ec0e}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</si>
  <si>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</si>
  <si>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</si>
  <si>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</si>
  <si>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</si>
  <si>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</si>
  <si>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</si>
  <si>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</si>
  <si>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</si>
  <si>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</si>
  <si>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</si>
  <si>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725 - Zdravotechnika - zariaďovacie predmety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</si>
  <si>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</si>
  <si>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</si>
  <si>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</si>
  <si>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766 - Konštrukcie stolárske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</si>
  <si>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</si>
  <si>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</si>
  <si>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</si>
  <si>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</si>
  <si>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</si>
  <si>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</si>
  <si>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</si>
  <si>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</si>
  <si>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</si>
  <si>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</si>
  <si>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</si>
  <si>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</si>
  <si>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</si>
  <si>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</si>
  <si>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</si>
  <si>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</si>
  <si>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</si>
  <si>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</si>
  <si>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938908401.S</t>
  </si>
  <si>
    <t>Očistenie stavby ručne zametaním</t>
  </si>
  <si>
    <t>m2</t>
  </si>
  <si>
    <t>4</t>
  </si>
  <si>
    <t>2</t>
  </si>
  <si>
    <t>-1456092291</t>
  </si>
  <si>
    <t>941942012.S</t>
  </si>
  <si>
    <t>Montáž lešenia rámového systémového s podlahami šírky nad 0,75 do 1,10 m</t>
  </si>
  <si>
    <t>1495720092</t>
  </si>
  <si>
    <t>VV</t>
  </si>
  <si>
    <t>246,6*0,5 'Prepočítané koeficientom množstva</t>
  </si>
  <si>
    <t>3</t>
  </si>
  <si>
    <t>941942812.S</t>
  </si>
  <si>
    <t>Demontáž lešenia rámového systémového s podlahami šírky nad 0,75 do 1,10 m</t>
  </si>
  <si>
    <t>-7833103</t>
  </si>
  <si>
    <t>941955002.S</t>
  </si>
  <si>
    <t>Lešenie ľahké pracovné pomocné s výškou lešeňovej podlahy nad 1,20 do 1,90 m</t>
  </si>
  <si>
    <t>303046908</t>
  </si>
  <si>
    <t>5</t>
  </si>
  <si>
    <t>962031132.S</t>
  </si>
  <si>
    <t>Búranie priečok alebo vybúranie otvorov z tehál pálených hr. do 150 mm</t>
  </si>
  <si>
    <t>-549168392</t>
  </si>
  <si>
    <t>6</t>
  </si>
  <si>
    <t>967031132.S</t>
  </si>
  <si>
    <t>Prikresanie rovných ostení dverí, v murive tehl. na maltu,  -0,05700t</t>
  </si>
  <si>
    <t>-1096799106</t>
  </si>
  <si>
    <t>7</t>
  </si>
  <si>
    <t>968061115.S</t>
  </si>
  <si>
    <t>Demontáž drevených rámov okien, 1 bm obvodu, na spätnú montáž - renovácia (3ks)</t>
  </si>
  <si>
    <t>m</t>
  </si>
  <si>
    <t>693672345</t>
  </si>
  <si>
    <t>(1,3*2+1,95*2)*3</t>
  </si>
  <si>
    <t>Súčet</t>
  </si>
  <si>
    <t>8</t>
  </si>
  <si>
    <t>968061115.S2</t>
  </si>
  <si>
    <t>Demontáž drevených rámov okien, 1 bm obvodu (2ks)</t>
  </si>
  <si>
    <t>758644782</t>
  </si>
  <si>
    <t>(1,34*2+1,42*2)*2</t>
  </si>
  <si>
    <t>968061115.S3</t>
  </si>
  <si>
    <t>Demontáž drevených rámov okien, 1 bm obvodu (1ks)</t>
  </si>
  <si>
    <t>-933180234</t>
  </si>
  <si>
    <t>2,08*2+1,43*2</t>
  </si>
  <si>
    <t>10</t>
  </si>
  <si>
    <t>968061115.S4</t>
  </si>
  <si>
    <t>2133360754</t>
  </si>
  <si>
    <t>1,92*2+1,48*2</t>
  </si>
  <si>
    <t>11</t>
  </si>
  <si>
    <t>968061115.S5</t>
  </si>
  <si>
    <t>917553562</t>
  </si>
  <si>
    <t>0,64*2+1,48*2</t>
  </si>
  <si>
    <t>12</t>
  </si>
  <si>
    <t>968061115.S6</t>
  </si>
  <si>
    <t>Demontáž drevených rámov okien, 1 bm obvodu (4ks)</t>
  </si>
  <si>
    <t>-87316859</t>
  </si>
  <si>
    <t>(0,6*2+0,6*2)*4</t>
  </si>
  <si>
    <t>13</t>
  </si>
  <si>
    <t>968061115.S7</t>
  </si>
  <si>
    <t>Demontáž drevených rámov okien, 1 bm obvodu, na spätnú montáž - renovácia (2ks)</t>
  </si>
  <si>
    <t>-992537604</t>
  </si>
  <si>
    <t>(1,04*2+0,71*2)*2</t>
  </si>
  <si>
    <t>14</t>
  </si>
  <si>
    <t>968061115.S8</t>
  </si>
  <si>
    <t>Demontáž drevených rámov vnútorných dverí,1 bm obvodu</t>
  </si>
  <si>
    <t>195350848</t>
  </si>
  <si>
    <t>1,13*2+2,35*2</t>
  </si>
  <si>
    <t>1,23*2+2,35*2</t>
  </si>
  <si>
    <t>0,76*2+2,35*2</t>
  </si>
  <si>
    <t>1,48*2+1,97*2</t>
  </si>
  <si>
    <t>0,82*2+1,97*2</t>
  </si>
  <si>
    <t>0,6*2+1,97*2</t>
  </si>
  <si>
    <t>0,65*2+1,97*2</t>
  </si>
  <si>
    <t>0,61*2+1,97*2</t>
  </si>
  <si>
    <t>15</t>
  </si>
  <si>
    <t>968061116.S</t>
  </si>
  <si>
    <t>Demontáž drevených rámov dverí vchodových, 1 bm obvodu (2ks)</t>
  </si>
  <si>
    <t>42682156</t>
  </si>
  <si>
    <t>(0,8*2+1,97*2)*2</t>
  </si>
  <si>
    <t>16</t>
  </si>
  <si>
    <t>968061116.S2</t>
  </si>
  <si>
    <t>Demontáž drevených rámov dverí vchodových, 1 bm obvodu (1ks)</t>
  </si>
  <si>
    <t>-833432147</t>
  </si>
  <si>
    <t>0,9*2+1,97*2</t>
  </si>
  <si>
    <t>17</t>
  </si>
  <si>
    <t>968061116.S3</t>
  </si>
  <si>
    <t>Demontáž drevených rámov dvojkrídlových dverí, 1 bm obvodu (1ks)</t>
  </si>
  <si>
    <t>-1659277178</t>
  </si>
  <si>
    <t>1,15*2+1,9*2</t>
  </si>
  <si>
    <t>18</t>
  </si>
  <si>
    <t>968061116.S4</t>
  </si>
  <si>
    <t>Demontáž rámu pôvodnej garážovej brány, 1 bm obvodu (1ks)</t>
  </si>
  <si>
    <t>1695516776</t>
  </si>
  <si>
    <t>2,4*2+1,9*2</t>
  </si>
  <si>
    <t>19</t>
  </si>
  <si>
    <t>1679623942</t>
  </si>
  <si>
    <t>978012191.S</t>
  </si>
  <si>
    <t>Otlčenie omietok stropov vnútorných rákosovaných vápenných alebo vápennocementových, očistenie nosnej drevenej stropnej konštrukcie  (5% plochy stropov - narezanie - elektroinštalácia)</t>
  </si>
  <si>
    <t>364537927</t>
  </si>
  <si>
    <t>205*0,05 'Prepočítané koeficientom množstva</t>
  </si>
  <si>
    <t>21</t>
  </si>
  <si>
    <t>978013191.S</t>
  </si>
  <si>
    <t>Otlčenie omietok stien vnútorných vápenných alebo vápennocementových, staré omietky-odstránenie pôvodnej interierovej omietky (50% plochy stien)</t>
  </si>
  <si>
    <t>-639540433</t>
  </si>
  <si>
    <t>P</t>
  </si>
  <si>
    <t>Poznámka k položke:_x000D_
odhad 50% - drážky na inštalácie</t>
  </si>
  <si>
    <t>562,62*0,5 'Prepočítané koeficientom množstva</t>
  </si>
  <si>
    <t>22</t>
  </si>
  <si>
    <t>979081111.S</t>
  </si>
  <si>
    <t>Odvoz sutiny a vybúraných hmôt na skládku do 1 km</t>
  </si>
  <si>
    <t>t</t>
  </si>
  <si>
    <t>-380508828</t>
  </si>
  <si>
    <t>23</t>
  </si>
  <si>
    <t>979081121.S</t>
  </si>
  <si>
    <t>Odvoz sutiny a vybúraných hmôt na skládku za každý ďalší 1 km (navyše 14km)</t>
  </si>
  <si>
    <t>451385440</t>
  </si>
  <si>
    <t>293,169*14 "Prepočítané koeficientom množstva</t>
  </si>
  <si>
    <t>24</t>
  </si>
  <si>
    <t>979082111.S</t>
  </si>
  <si>
    <t>Vnútrostavenisková doprava sutiny a vybúraných hmôt do 10 m</t>
  </si>
  <si>
    <t>-983532383</t>
  </si>
  <si>
    <t>25</t>
  </si>
  <si>
    <t>979087212.S</t>
  </si>
  <si>
    <t>Nakladanie na dopravné prostriedky pre vodorovnú dopravu sutiny</t>
  </si>
  <si>
    <t>-2003818425</t>
  </si>
  <si>
    <t>26</t>
  </si>
  <si>
    <t>979089002.S</t>
  </si>
  <si>
    <t>Poplatok za skladovanie na skládke, odpad</t>
  </si>
  <si>
    <t>299030003</t>
  </si>
  <si>
    <t>PSV</t>
  </si>
  <si>
    <t>Práce a dodávky PSV</t>
  </si>
  <si>
    <t>725</t>
  </si>
  <si>
    <t>Zdravotechnika - zariaďovacie predmety</t>
  </si>
  <si>
    <t>27</t>
  </si>
  <si>
    <t>725110811.S</t>
  </si>
  <si>
    <t>Demontáž záchoda splachovacieho s nádržou alebo s tlakovým splachovačom,  -0,01933t</t>
  </si>
  <si>
    <t>ks</t>
  </si>
  <si>
    <t>-1770168242</t>
  </si>
  <si>
    <t>28</t>
  </si>
  <si>
    <t>725210821.S</t>
  </si>
  <si>
    <t>Demontáž umývadiel</t>
  </si>
  <si>
    <t>1745859250</t>
  </si>
  <si>
    <t>29</t>
  </si>
  <si>
    <t>725240811.S</t>
  </si>
  <si>
    <t>Demontáž sprchového kútu</t>
  </si>
  <si>
    <t>-268046034</t>
  </si>
  <si>
    <t>762</t>
  </si>
  <si>
    <t>Konštrukcie tesárske</t>
  </si>
  <si>
    <t>30</t>
  </si>
  <si>
    <t>762342812.S</t>
  </si>
  <si>
    <t>Demontáž latovania striech so sklonom do 60° pri osovej vzdialenosti lát 0,22 - 0,50 m, -0,00500 t</t>
  </si>
  <si>
    <t>317524516</t>
  </si>
  <si>
    <t>322,6+33,4</t>
  </si>
  <si>
    <t>764</t>
  </si>
  <si>
    <t>Konštrukcie klampiarske</t>
  </si>
  <si>
    <t>31</t>
  </si>
  <si>
    <t>764351810.S</t>
  </si>
  <si>
    <t>Demontáž žľabov oblúkových</t>
  </si>
  <si>
    <t>869512612</t>
  </si>
  <si>
    <t>32</t>
  </si>
  <si>
    <t>764454803.S</t>
  </si>
  <si>
    <t>Demontáž odpadových rúr kruhových, zvody</t>
  </si>
  <si>
    <t>-2069186293</t>
  </si>
  <si>
    <t>3,56*6</t>
  </si>
  <si>
    <t>765</t>
  </si>
  <si>
    <t>Konštrukcie - krytiny tvrdé</t>
  </si>
  <si>
    <t>33</t>
  </si>
  <si>
    <t>765321810.S</t>
  </si>
  <si>
    <t>Demontáž azbestocementovej krytiny - eternit</t>
  </si>
  <si>
    <t>1750535888</t>
  </si>
  <si>
    <t>34</t>
  </si>
  <si>
    <t>765321810.S.1</t>
  </si>
  <si>
    <t>Odstránenie azbestocementovej krytiny - eternit</t>
  </si>
  <si>
    <t>1680019010</t>
  </si>
  <si>
    <t>766</t>
  </si>
  <si>
    <t>Konštrukcie stolárske</t>
  </si>
  <si>
    <t>35</t>
  </si>
  <si>
    <t>766620012.S</t>
  </si>
  <si>
    <t>Vyvesenie drevených krídiel okien 1,3x1,95m, na spätnú montáž, ošetrenie, náter- renovácia (3ks)</t>
  </si>
  <si>
    <t>-358669026</t>
  </si>
  <si>
    <t>1,3*1,95*3</t>
  </si>
  <si>
    <t>36</t>
  </si>
  <si>
    <t>766620012.S2</t>
  </si>
  <si>
    <t>Vyvesenie drevených krídiel okien 1,34x1,42m (2ks)</t>
  </si>
  <si>
    <t>-697302041</t>
  </si>
  <si>
    <t>1,34*1,42*2</t>
  </si>
  <si>
    <t>37</t>
  </si>
  <si>
    <t>766620012.S3</t>
  </si>
  <si>
    <t>Vyvesenie drevených krídiel okien 1,34x1,42m (1ks)</t>
  </si>
  <si>
    <t>-2012012692</t>
  </si>
  <si>
    <t>2,08*1,43*1</t>
  </si>
  <si>
    <t>38</t>
  </si>
  <si>
    <t>766620012.S4</t>
  </si>
  <si>
    <t>Vyvesenie drevených krídiel okien 1,92x1,48m (1ks)</t>
  </si>
  <si>
    <t>-1560977121</t>
  </si>
  <si>
    <t>1,92*1,48*1</t>
  </si>
  <si>
    <t>39</t>
  </si>
  <si>
    <t>766620012.S5</t>
  </si>
  <si>
    <t>Vyvesenie drevených krídiel okien 0,64x1,48m (1ks)</t>
  </si>
  <si>
    <t>-1303504240</t>
  </si>
  <si>
    <t>0,64*1,48*1</t>
  </si>
  <si>
    <t>40</t>
  </si>
  <si>
    <t>766620012.S6</t>
  </si>
  <si>
    <t>Vyvesenie drevených krídiel okien 0,6x0,6m (4ks)</t>
  </si>
  <si>
    <t>84403147</t>
  </si>
  <si>
    <t>0,6*0,6*4</t>
  </si>
  <si>
    <t>41</t>
  </si>
  <si>
    <t>766620012.S7</t>
  </si>
  <si>
    <t>Vyvesenie drevených krídiel okien 1,04x0,71m, na spätnú montáž, ošetrenie, náter- renovácia (2ks)</t>
  </si>
  <si>
    <t>-61721607</t>
  </si>
  <si>
    <t>1,04*0,71*2</t>
  </si>
  <si>
    <t>42</t>
  </si>
  <si>
    <t>766620012.S8</t>
  </si>
  <si>
    <t>Vyvesenie drevených krídiel dverí vchodových 0,8x1,97m (2ks)</t>
  </si>
  <si>
    <t>-152198642</t>
  </si>
  <si>
    <t>0,8*1,97*2</t>
  </si>
  <si>
    <t>43</t>
  </si>
  <si>
    <t>766620012.S9</t>
  </si>
  <si>
    <t>Vyvesenie drevených krídiel dverí vchodových 0,9x1,97m (1ks)</t>
  </si>
  <si>
    <t>-1596983389</t>
  </si>
  <si>
    <t>0,9*1,97</t>
  </si>
  <si>
    <t>44</t>
  </si>
  <si>
    <t>766620012.S91</t>
  </si>
  <si>
    <t>Vyvesenie drevených krídiel dverí vchodových 1,15x1,90m (1ks)</t>
  </si>
  <si>
    <t>1921094145</t>
  </si>
  <si>
    <t>1,15*1,9</t>
  </si>
  <si>
    <t>45</t>
  </si>
  <si>
    <t>766620012.S92</t>
  </si>
  <si>
    <t>Vyvesenie krídla garážovej brány 2,4x1,90m (1ks)</t>
  </si>
  <si>
    <t>-1191258363</t>
  </si>
  <si>
    <t>2,4*1,9</t>
  </si>
  <si>
    <t>46</t>
  </si>
  <si>
    <t>766660012.S</t>
  </si>
  <si>
    <t>Vyvesenie vnútorných drevených krídiel dverí</t>
  </si>
  <si>
    <t>-1243949290</t>
  </si>
  <si>
    <t xml:space="preserve">    3 - Zvislé a kompletné konštrukcie</t>
  </si>
  <si>
    <t xml:space="preserve">    6 - Úpravy povrchov, podlahy, osadenie</t>
  </si>
  <si>
    <t xml:space="preserve">    99 - Presun hmôt HSV</t>
  </si>
  <si>
    <t xml:space="preserve">    712 - Izolácie striech, povlakové krytiny</t>
  </si>
  <si>
    <t xml:space="preserve">    713 - Izolácie tepelné</t>
  </si>
  <si>
    <t xml:space="preserve">    781 - Obklady</t>
  </si>
  <si>
    <t xml:space="preserve">    784 - Maľby</t>
  </si>
  <si>
    <t>Zvislé a kompletné konštrukcie</t>
  </si>
  <si>
    <t>342232311.S2</t>
  </si>
  <si>
    <t>Vymurovanie nových priečok z tehál hr. 150 mm až po trámový strop - s dilatáciou stropu</t>
  </si>
  <si>
    <t>526141792</t>
  </si>
  <si>
    <t>Úpravy povrchov, podlahy, osadenie</t>
  </si>
  <si>
    <t>612460113.S</t>
  </si>
  <si>
    <t>Príprava vnútorného podkladu stien pod hlinené omietky kontaktným mostíkom</t>
  </si>
  <si>
    <t>347393761</t>
  </si>
  <si>
    <t>382,8+47,84</t>
  </si>
  <si>
    <t>612460151.S</t>
  </si>
  <si>
    <t>Príprava vnútorného podkladu stien cementovým prednástrekom, hr. 3 mm</t>
  </si>
  <si>
    <t>-269161915</t>
  </si>
  <si>
    <t>612460241.S</t>
  </si>
  <si>
    <t>Vnútorná omietka stien vápennocementová jadrová (hrubá), hr. 10 mm</t>
  </si>
  <si>
    <t>1148611631</t>
  </si>
  <si>
    <t>20,040+47,840</t>
  </si>
  <si>
    <t>612460364.S</t>
  </si>
  <si>
    <t>Vnútorná omietka stien vápennocementová jednovrstvová, hr. 15 mm</t>
  </si>
  <si>
    <t>2085741360</t>
  </si>
  <si>
    <t>612460383.S</t>
  </si>
  <si>
    <t>Vnútorná omietka stien vápennocementová štuková (jemná), hr. 3 mm</t>
  </si>
  <si>
    <t>821599906</t>
  </si>
  <si>
    <t>612481119.S</t>
  </si>
  <si>
    <t>Potiahnutie vnútorných stien sklotextílnou mriežkou s celoplošným prilepením</t>
  </si>
  <si>
    <t>-1033163495</t>
  </si>
  <si>
    <t>-1901275103</t>
  </si>
  <si>
    <t>1436097713</t>
  </si>
  <si>
    <t>1640513844</t>
  </si>
  <si>
    <t>1238885540</t>
  </si>
  <si>
    <t>99</t>
  </si>
  <si>
    <t>Presun hmôt HSV</t>
  </si>
  <si>
    <t>998011001.S</t>
  </si>
  <si>
    <t>Presun hmôt</t>
  </si>
  <si>
    <t>-2046064518</t>
  </si>
  <si>
    <t>712</t>
  </si>
  <si>
    <t>Izolácie striech, povlakové krytiny</t>
  </si>
  <si>
    <t>712290020.S</t>
  </si>
  <si>
    <t>Zhotovenie parozábrany pre strechy šikmé do 30°</t>
  </si>
  <si>
    <t>1859116364</t>
  </si>
  <si>
    <t>M</t>
  </si>
  <si>
    <t>283230007300.S</t>
  </si>
  <si>
    <t>Parozábrana</t>
  </si>
  <si>
    <t>1127854400</t>
  </si>
  <si>
    <t>29,61*1,15 "Prepočítané koeficientom množstva</t>
  </si>
  <si>
    <t>713</t>
  </si>
  <si>
    <t>Izolácie tepelné</t>
  </si>
  <si>
    <t>713111111.S</t>
  </si>
  <si>
    <t>Montáž tepelnej izolácie stropov minerálnou vlnou, vrchom kladenou voľne</t>
  </si>
  <si>
    <t>-368905524</t>
  </si>
  <si>
    <t>162,75</t>
  </si>
  <si>
    <t>631440004300.S</t>
  </si>
  <si>
    <t>TI minerálnej vlny hr. 150 mm, izolácia pre šikmé strechy, nezaťažené stropy,</t>
  </si>
  <si>
    <t>667427933</t>
  </si>
  <si>
    <t>162,75*2</t>
  </si>
  <si>
    <t>325,5*1,02 "Prepočítané koeficientom množstva</t>
  </si>
  <si>
    <t>713131132.S</t>
  </si>
  <si>
    <t>Montáž tepelnej izolácie stien kamennou vlnou, celoplošným prilepením</t>
  </si>
  <si>
    <t>1727792197</t>
  </si>
  <si>
    <t>631460000700.S</t>
  </si>
  <si>
    <t>Doska z kamennej vlny hr. 150 mm</t>
  </si>
  <si>
    <t>-125645817</t>
  </si>
  <si>
    <t>30*1,02 "Prepočítané koeficientom množstva</t>
  </si>
  <si>
    <t>725119400.S</t>
  </si>
  <si>
    <t>Montáž záchodovej misy keramickej</t>
  </si>
  <si>
    <t>1182581881</t>
  </si>
  <si>
    <t>642350000400.S</t>
  </si>
  <si>
    <t>Misa záchodová keramická</t>
  </si>
  <si>
    <t>-419992857</t>
  </si>
  <si>
    <t>725219201.S</t>
  </si>
  <si>
    <t>Montáž umývadla keramického</t>
  </si>
  <si>
    <t>-540657890</t>
  </si>
  <si>
    <t>642110004300.S</t>
  </si>
  <si>
    <t>Umývadlo keramické bežný typ</t>
  </si>
  <si>
    <t>-981138317</t>
  </si>
  <si>
    <t>936104101.S013</t>
  </si>
  <si>
    <t>1626792089</t>
  </si>
  <si>
    <t>725241112.S</t>
  </si>
  <si>
    <t>Montáž sprchovej vaničky štvorcovej 900x900 mm</t>
  </si>
  <si>
    <t>-1697686135</t>
  </si>
  <si>
    <t>554230002100.S</t>
  </si>
  <si>
    <t>Sprchová vanička štvorcová s nožičkami rozmer 900x900 mm</t>
  </si>
  <si>
    <t>755435479</t>
  </si>
  <si>
    <t>762341001.S</t>
  </si>
  <si>
    <t>Montáž debnenia jednoduchých striech, na kontralaty drevotrieskovými OSB doskami na zráz</t>
  </si>
  <si>
    <t>1460612806</t>
  </si>
  <si>
    <t>607260000200.S</t>
  </si>
  <si>
    <t>Doska OSB hr. 12,5 mm</t>
  </si>
  <si>
    <t>1771700828</t>
  </si>
  <si>
    <t>762341004.S</t>
  </si>
  <si>
    <t>Montáž debnenia jednoduchých striech, na krokvy a kontralaty z dosiek na zraz</t>
  </si>
  <si>
    <t>402999300</t>
  </si>
  <si>
    <t>605110006500.S</t>
  </si>
  <si>
    <t>Dosky a fošne z borovice neopracované neomietané</t>
  </si>
  <si>
    <t>m3</t>
  </si>
  <si>
    <t>-634304721</t>
  </si>
  <si>
    <t>29,61*0,0264 "Prepočítané koeficientom množstva</t>
  </si>
  <si>
    <t>762341253.S</t>
  </si>
  <si>
    <t>Montáž latovania a kontralát</t>
  </si>
  <si>
    <t>-1659484558</t>
  </si>
  <si>
    <t>605120002800.S</t>
  </si>
  <si>
    <t>Hranoly z mäkkého reziva neopracované nehranené akosť II, prierez 25-100 cm2</t>
  </si>
  <si>
    <t>-1177488124</t>
  </si>
  <si>
    <t>1937,155*0,0025 "Prepočítané koeficientom množstva</t>
  </si>
  <si>
    <t>764352427.S</t>
  </si>
  <si>
    <t>Žľaby z pozinkovaného farbeného PZf plechu, pododkvapové polkruhové</t>
  </si>
  <si>
    <t>-1182138393</t>
  </si>
  <si>
    <t>764454455.S</t>
  </si>
  <si>
    <t>Zvodové rúry z pozinkovaného farbeného PZf plechu, kruhové priemer 150 mm</t>
  </si>
  <si>
    <t>-1235728239</t>
  </si>
  <si>
    <t>998764101.S</t>
  </si>
  <si>
    <t>Presun hmôt pre konštrukcie klampiarske v objektoch výšky do 6 m</t>
  </si>
  <si>
    <t>1812689854</t>
  </si>
  <si>
    <t>765312221</t>
  </si>
  <si>
    <t>Keramická krytina, Bobrovka, jednoduchých striech, sklon od 30° do 35°</t>
  </si>
  <si>
    <t>1955804311</t>
  </si>
  <si>
    <t>322,60</t>
  </si>
  <si>
    <t>998765101.S</t>
  </si>
  <si>
    <t>Presun hmôt pre tvrdé krytiny v objektoch výšky do 6 m</t>
  </si>
  <si>
    <t>870267095</t>
  </si>
  <si>
    <t>766621265.S</t>
  </si>
  <si>
    <t>Osadenie pôvodných renovovaných okien 1300x1950 mm, viď. výkaz O01 (3ks)</t>
  </si>
  <si>
    <t>-1246831198</t>
  </si>
  <si>
    <t>766621265.S2</t>
  </si>
  <si>
    <t>Montáž nových okien</t>
  </si>
  <si>
    <t>459714412</t>
  </si>
  <si>
    <t>2,08*2+1,42*2</t>
  </si>
  <si>
    <t>1,92*2+1,43*2</t>
  </si>
  <si>
    <t>1,78*2+1,43*2</t>
  </si>
  <si>
    <t>0,64*2+1,43*2</t>
  </si>
  <si>
    <t>611110017000.S1</t>
  </si>
  <si>
    <t>Okno 1340x1420 mm</t>
  </si>
  <si>
    <t>-1313898741</t>
  </si>
  <si>
    <t>611110017000.S2</t>
  </si>
  <si>
    <t>Okno 2080x1430 mm</t>
  </si>
  <si>
    <t>-150738340</t>
  </si>
  <si>
    <t>611110017000.S3</t>
  </si>
  <si>
    <t>Okno 1920x1430 mm</t>
  </si>
  <si>
    <t>-498039127</t>
  </si>
  <si>
    <t>611110017000.S4</t>
  </si>
  <si>
    <t>Okno 1780x1430 mm</t>
  </si>
  <si>
    <t>-14492002</t>
  </si>
  <si>
    <t>611110017000.S5</t>
  </si>
  <si>
    <t>Okno 640x1430 mm</t>
  </si>
  <si>
    <t>-1322654289</t>
  </si>
  <si>
    <t>611110017000.S6</t>
  </si>
  <si>
    <t>Okno 600x600mm</t>
  </si>
  <si>
    <t>1632431656</t>
  </si>
  <si>
    <t>766621265.S3</t>
  </si>
  <si>
    <t>Osadenie pôvodných renovovaných okien 1040x710 mm, viď. výkaz O08 (2ks)</t>
  </si>
  <si>
    <t>446107849</t>
  </si>
  <si>
    <t>766662112.S</t>
  </si>
  <si>
    <t>Montáž vchodových dverí</t>
  </si>
  <si>
    <t>-1884047159</t>
  </si>
  <si>
    <t>47</t>
  </si>
  <si>
    <t>611610000400.S</t>
  </si>
  <si>
    <t>Vchodové dvere 980x2010 mm</t>
  </si>
  <si>
    <t>-230280362</t>
  </si>
  <si>
    <t>48</t>
  </si>
  <si>
    <t>611610000400.S2</t>
  </si>
  <si>
    <t>Vchodové dvere 880x2010 mm</t>
  </si>
  <si>
    <t>888996104</t>
  </si>
  <si>
    <t>49</t>
  </si>
  <si>
    <t>766662112.S2</t>
  </si>
  <si>
    <t>Montáž renovovaných dverí dvojkrídlových 2500x1950 mm</t>
  </si>
  <si>
    <t>-1962110926</t>
  </si>
  <si>
    <t>50</t>
  </si>
  <si>
    <t>766662112.S3</t>
  </si>
  <si>
    <t>Montáž renovovaných dverí dvojkrídlových 1250x1950 mm</t>
  </si>
  <si>
    <t>-1008288236</t>
  </si>
  <si>
    <t>51</t>
  </si>
  <si>
    <t>766662112.S4</t>
  </si>
  <si>
    <t>Montáž dverí interiérových</t>
  </si>
  <si>
    <t>1324279679</t>
  </si>
  <si>
    <t>52</t>
  </si>
  <si>
    <t>611610000400.S3</t>
  </si>
  <si>
    <t>Interérové dvere 880x2390 mm</t>
  </si>
  <si>
    <t>-1961858982</t>
  </si>
  <si>
    <t>53</t>
  </si>
  <si>
    <t>611610000400.S4</t>
  </si>
  <si>
    <t>Interérové dvere 1210x2390 mm</t>
  </si>
  <si>
    <t>-1705334254</t>
  </si>
  <si>
    <t>54</t>
  </si>
  <si>
    <t>611610000400.S5</t>
  </si>
  <si>
    <t>Interérové dvere 1310x2390 mm</t>
  </si>
  <si>
    <t>-561411767</t>
  </si>
  <si>
    <t>55</t>
  </si>
  <si>
    <t>611610000400.S6</t>
  </si>
  <si>
    <t>Interérové dvere 1560x2100 mm</t>
  </si>
  <si>
    <t>-1729256189</t>
  </si>
  <si>
    <t>56</t>
  </si>
  <si>
    <t>611610000400.S7</t>
  </si>
  <si>
    <t>Interérové dvere 880x2010 mm</t>
  </si>
  <si>
    <t>2003251988</t>
  </si>
  <si>
    <t>57</t>
  </si>
  <si>
    <t>611610000400.S8</t>
  </si>
  <si>
    <t>Interérové dvere 780x2010 mm</t>
  </si>
  <si>
    <t>2031296858</t>
  </si>
  <si>
    <t>58</t>
  </si>
  <si>
    <t>766702111.S</t>
  </si>
  <si>
    <t>Montáž zárubní drevených</t>
  </si>
  <si>
    <t>-16524226</t>
  </si>
  <si>
    <t>59</t>
  </si>
  <si>
    <t>611810002600.S</t>
  </si>
  <si>
    <t>Zárubňa vnútorná obložková</t>
  </si>
  <si>
    <t>-2131078118</t>
  </si>
  <si>
    <t>781</t>
  </si>
  <si>
    <t>Obklady</t>
  </si>
  <si>
    <t>60</t>
  </si>
  <si>
    <t>781445101.S</t>
  </si>
  <si>
    <t>Montáž obkladov vnútor. stien z obkladačiek kladených do tmelu</t>
  </si>
  <si>
    <t>1783358479</t>
  </si>
  <si>
    <t>61</t>
  </si>
  <si>
    <t>597640002300.S</t>
  </si>
  <si>
    <t>Obkladačky keramické</t>
  </si>
  <si>
    <t>-1864049248</t>
  </si>
  <si>
    <t>9,78*1,04 "Prepočítané koeficientom množstva</t>
  </si>
  <si>
    <t>784</t>
  </si>
  <si>
    <t>Maľby</t>
  </si>
  <si>
    <t>62</t>
  </si>
  <si>
    <t>784410100.S</t>
  </si>
  <si>
    <t>Penetrovanie jednonásobné jemnozrnných podkladov výšky do 3,80 m</t>
  </si>
  <si>
    <t>21057439</t>
  </si>
  <si>
    <t>382,8+20,04+47,84</t>
  </si>
  <si>
    <t>63</t>
  </si>
  <si>
    <t>784410100.S2</t>
  </si>
  <si>
    <t>Penetrovanie jednonásobné jemnozrnných podkladov výšky do 3,80 m - omietka</t>
  </si>
  <si>
    <t>208920201</t>
  </si>
  <si>
    <t>64</t>
  </si>
  <si>
    <t>784423271.S</t>
  </si>
  <si>
    <t>Maľby vápenné tónované dvojnásobné, ručne nanášané na jemnozrnný podklad výšky do 3,80 m</t>
  </si>
  <si>
    <t>332125134</t>
  </si>
  <si>
    <t>348810025</t>
  </si>
  <si>
    <t>706002270</t>
  </si>
  <si>
    <t>359038081</t>
  </si>
  <si>
    <t>-1721263193</t>
  </si>
  <si>
    <t>Vybúranie jestvujúcej priečky hr.170 mm 2960x3000 mm</t>
  </si>
  <si>
    <t>980911629</t>
  </si>
  <si>
    <t>962032231.S</t>
  </si>
  <si>
    <t>Búranie muriva obvodového</t>
  </si>
  <si>
    <t>-1539850207</t>
  </si>
  <si>
    <t>0,4*0,44</t>
  </si>
  <si>
    <t>962081141.S</t>
  </si>
  <si>
    <t>Búranie muriva priečok zo sklenených tvárnic, hr. do 150 mm, vybúranie pôvodného sklobetónových tvárnic 1160x1400 mm</t>
  </si>
  <si>
    <t>582126931</t>
  </si>
  <si>
    <t>1,16*1,4</t>
  </si>
  <si>
    <t>965043341.S</t>
  </si>
  <si>
    <t>Búranie betónových podkladov, mazanina, betónový poter</t>
  </si>
  <si>
    <t>1044670951</t>
  </si>
  <si>
    <t>965081812.S</t>
  </si>
  <si>
    <t>Búranie dlažieb keramických</t>
  </si>
  <si>
    <t>1484833087</t>
  </si>
  <si>
    <t>Vybúranie pôvodného rámu okna 1150x1960 mm</t>
  </si>
  <si>
    <t>-1830046381</t>
  </si>
  <si>
    <t>1,15*2+1,96*2</t>
  </si>
  <si>
    <t>Vybúranie rámu pôvodných vstupných dverí 1430 x 2100 mm</t>
  </si>
  <si>
    <t>-619976347</t>
  </si>
  <si>
    <t>1,43*2+2,1*2</t>
  </si>
  <si>
    <t>Otlčenie omietok stropov vnútorných vápenných alebo vápennocementových</t>
  </si>
  <si>
    <t>1941730731</t>
  </si>
  <si>
    <t>Otlčenie omietok stien vnútorných vápenných alebo vápennocementových, staré omietky-odstránenie pôvodnej interierovej omietky</t>
  </si>
  <si>
    <t>-1109823462</t>
  </si>
  <si>
    <t>978059511.S</t>
  </si>
  <si>
    <t>Odsekanie a odobratie obkladov stien z obkladačiek vnútorných</t>
  </si>
  <si>
    <t>-1563094264</t>
  </si>
  <si>
    <t>664408825</t>
  </si>
  <si>
    <t>-420491957</t>
  </si>
  <si>
    <t>12,403*14 "Prepočítané koeficientom množstva</t>
  </si>
  <si>
    <t>-1676461283</t>
  </si>
  <si>
    <t>-617976915</t>
  </si>
  <si>
    <t>773886061</t>
  </si>
  <si>
    <t>1427331916</t>
  </si>
  <si>
    <t>662689543</t>
  </si>
  <si>
    <t>200750106</t>
  </si>
  <si>
    <t>Demontáž strešnej krytiny</t>
  </si>
  <si>
    <t>-153198260</t>
  </si>
  <si>
    <t>Vyvesenie pôvodného okna 1150x1960 mm</t>
  </si>
  <si>
    <t>302353924</t>
  </si>
  <si>
    <t>1,15*1,96</t>
  </si>
  <si>
    <t>Vyvesenie pôvodných vstupných dverí 1430 x 2100 mm</t>
  </si>
  <si>
    <t>760914307</t>
  </si>
  <si>
    <t>1,43*2,1</t>
  </si>
  <si>
    <t xml:space="preserve">    763 - Konštrukcie - drevostavby</t>
  </si>
  <si>
    <t xml:space="preserve">    771 - Podlahy z dlaždíc</t>
  </si>
  <si>
    <t>311231274.S</t>
  </si>
  <si>
    <t>Murivo výplňové z tehál pálených</t>
  </si>
  <si>
    <t>-1191188737</t>
  </si>
  <si>
    <t>-1181169440</t>
  </si>
  <si>
    <t>1894473923</t>
  </si>
  <si>
    <t>612460272.S</t>
  </si>
  <si>
    <t>Vnútorná omietka stien sadrová</t>
  </si>
  <si>
    <t>-1338389303</t>
  </si>
  <si>
    <t>622460242.S</t>
  </si>
  <si>
    <t>Vonkajšia omietka stien vápennocementová jadrová (hrubá), hr. 15 mm</t>
  </si>
  <si>
    <t>1275819266</t>
  </si>
  <si>
    <t>622460383.S</t>
  </si>
  <si>
    <t>Vonkajšia omietka stien vápennocementová štuková (jemná), hr. 3 mm</t>
  </si>
  <si>
    <t>1295676316</t>
  </si>
  <si>
    <t>622461033.S</t>
  </si>
  <si>
    <t>Vonkajšia omietka stien pastovitá silikátová roztieraná, hr. 2 mm</t>
  </si>
  <si>
    <t>-402480219</t>
  </si>
  <si>
    <t>631313661.S</t>
  </si>
  <si>
    <t>Mazanina z betónu prostého- poter, hr. 125mm</t>
  </si>
  <si>
    <t>845353409</t>
  </si>
  <si>
    <t>869135976</t>
  </si>
  <si>
    <t>2083982716</t>
  </si>
  <si>
    <t>159272319</t>
  </si>
  <si>
    <t>-2097435341</t>
  </si>
  <si>
    <t>-547798590</t>
  </si>
  <si>
    <t>-1116326111</t>
  </si>
  <si>
    <t>1478411871</t>
  </si>
  <si>
    <t>68,34*1,15 "Prepočítané koeficientom množstva</t>
  </si>
  <si>
    <t>1125394348</t>
  </si>
  <si>
    <t>977381924</t>
  </si>
  <si>
    <t>181771050</t>
  </si>
  <si>
    <t>-1465378928</t>
  </si>
  <si>
    <t>68,34*0,0264 "Prepočítané koeficientom množstva</t>
  </si>
  <si>
    <t>866237642</t>
  </si>
  <si>
    <t>-1949954173</t>
  </si>
  <si>
    <t>375,87*0,0025 "Prepočítané koeficientom množstva</t>
  </si>
  <si>
    <t>763</t>
  </si>
  <si>
    <t>Konštrukcie - drevostavby</t>
  </si>
  <si>
    <t>763138212.S</t>
  </si>
  <si>
    <t>Vyhotovenie SDK podhľadu - plného, na závesy do trámového stropu</t>
  </si>
  <si>
    <t>-1771292030</t>
  </si>
  <si>
    <t>775592111.S</t>
  </si>
  <si>
    <t>Vyhotovenie parozábrany stropu na záves</t>
  </si>
  <si>
    <t>-1548228090</t>
  </si>
  <si>
    <t>283230006700.S</t>
  </si>
  <si>
    <t>Parozábrana š. 1,5 m, hliníková vrstva</t>
  </si>
  <si>
    <t>-535514096</t>
  </si>
  <si>
    <t>14,65*1,03 "Prepočítané koeficientom množstva</t>
  </si>
  <si>
    <t>19940765</t>
  </si>
  <si>
    <t>-1875485878</t>
  </si>
  <si>
    <t>1963807643</t>
  </si>
  <si>
    <t>545863155</t>
  </si>
  <si>
    <t>1347607214</t>
  </si>
  <si>
    <t>Montáž nových okien, Osadenie nového okna 1160x1780 mm, viď. výkaz O01</t>
  </si>
  <si>
    <t>-329564552</t>
  </si>
  <si>
    <t>1,16*2+1,78*2</t>
  </si>
  <si>
    <t>Okno 1160x1780 mm</t>
  </si>
  <si>
    <t>1820553842</t>
  </si>
  <si>
    <t>Montáž vchodových dverí, Osadenie nových vchodových dverí 1430x2100 mm, viď. výkaz DF01</t>
  </si>
  <si>
    <t>-552299664</t>
  </si>
  <si>
    <t>Vchodové dvere 1430x2100 mm</t>
  </si>
  <si>
    <t>-529209363</t>
  </si>
  <si>
    <t>771</t>
  </si>
  <si>
    <t>Podlahy z dlaždíc</t>
  </si>
  <si>
    <t>771541115.S</t>
  </si>
  <si>
    <t>Montáž podláh z dlaždíc gres kladených do tmelu + sokel</t>
  </si>
  <si>
    <t>1610106606</t>
  </si>
  <si>
    <t>597740001910.S</t>
  </si>
  <si>
    <t>Dlaždice keramické, gresové neglazované</t>
  </si>
  <si>
    <t>-1642965101</t>
  </si>
  <si>
    <t>14,65*1,04 "Prepočítané koeficientom množstva</t>
  </si>
  <si>
    <t>-1232697479</t>
  </si>
  <si>
    <t>784430010.S</t>
  </si>
  <si>
    <t>Maľby akrylátové základné dvojnásobné, ručne nanášané na jemnozrnný podklad</t>
  </si>
  <si>
    <t>633443708</t>
  </si>
  <si>
    <t xml:space="preserve">    1 - Zemné práce</t>
  </si>
  <si>
    <t xml:space="preserve">    2 - Zakladanie</t>
  </si>
  <si>
    <t xml:space="preserve">    711 - Izolácie proti vode a vlhkosti</t>
  </si>
  <si>
    <t xml:space="preserve">    783 - Nátery</t>
  </si>
  <si>
    <t>Zemné práce</t>
  </si>
  <si>
    <t>122201101.S</t>
  </si>
  <si>
    <t>Odkopávka a prekopávka nezapažená v hornine 3, do 100 m3</t>
  </si>
  <si>
    <t>15069386</t>
  </si>
  <si>
    <t>131211111.S</t>
  </si>
  <si>
    <t>Hĺbenie jám v  hornine tr.3 nesúdržných</t>
  </si>
  <si>
    <t>-1040791780</t>
  </si>
  <si>
    <t>131211119.S</t>
  </si>
  <si>
    <t>Príplatok za lepivosť pri hĺbení jám ručným náradím v hornine tr. 3</t>
  </si>
  <si>
    <t>-1520541958</t>
  </si>
  <si>
    <t>132201101.S</t>
  </si>
  <si>
    <t>Výkop ryhy do šírky 600 mm v horn.3 do 100 m3</t>
  </si>
  <si>
    <t>-1204979144</t>
  </si>
  <si>
    <t>132201109.S</t>
  </si>
  <si>
    <t>Príplatok k cene za lepivosť pri hĺbení rýh šírky do 600 mm zapažených i nezapažených s urovnaním dna v hornine 3</t>
  </si>
  <si>
    <t>621701785</t>
  </si>
  <si>
    <t>Zakladanie</t>
  </si>
  <si>
    <t>274313612.S</t>
  </si>
  <si>
    <t>Betón základových pásov</t>
  </si>
  <si>
    <t>997202748</t>
  </si>
  <si>
    <t>274351217.S</t>
  </si>
  <si>
    <t>Debnenie stien základových pásov, zhotovenie-tradičné</t>
  </si>
  <si>
    <t>-984374307</t>
  </si>
  <si>
    <t>274351218.S</t>
  </si>
  <si>
    <t>Debnenie stien základových pásov, odstránenie-tradičné</t>
  </si>
  <si>
    <t>1425481867</t>
  </si>
  <si>
    <t>274361821.S</t>
  </si>
  <si>
    <t>Výstuž základových pásov z ocele B500 (10505)</t>
  </si>
  <si>
    <t>-456374966</t>
  </si>
  <si>
    <t>275313612.S</t>
  </si>
  <si>
    <t>Betón základových pätiek</t>
  </si>
  <si>
    <t>1416229544</t>
  </si>
  <si>
    <t>275361821.S</t>
  </si>
  <si>
    <t>Výstuž základových pätiek z ocele B500 (10505)</t>
  </si>
  <si>
    <t>1887373219</t>
  </si>
  <si>
    <t>564831111.S</t>
  </si>
  <si>
    <t>Podklad zo štrkodrviny s rozprestretím a zhutnením, po zhutnení hr. 100 mm, fr.4-16</t>
  </si>
  <si>
    <t>-1068280017</t>
  </si>
  <si>
    <t>917762111.S</t>
  </si>
  <si>
    <t>Osadenie chodník. obrubníka betónového</t>
  </si>
  <si>
    <t>405851444</t>
  </si>
  <si>
    <t>592170001800.S</t>
  </si>
  <si>
    <t>Obrubník, lxšxv 1000x50x100 mm, prírodný</t>
  </si>
  <si>
    <t>1415704472</t>
  </si>
  <si>
    <t>39,6*1,01 "Prepočítané koeficientom množstva</t>
  </si>
  <si>
    <t>1668943007</t>
  </si>
  <si>
    <t>643955929</t>
  </si>
  <si>
    <t>Odvoz zeminy na skládku do 1 km</t>
  </si>
  <si>
    <t>-1876936905</t>
  </si>
  <si>
    <t>Odvoz zeminy na skládku za každý ďalší 1 km (navyše 14km)</t>
  </si>
  <si>
    <t>100955880</t>
  </si>
  <si>
    <t>9,4*14 "Prepočítané koeficientom množstva</t>
  </si>
  <si>
    <t>Nakladanie na dopravné prostriedky pre vodorovnú dopravu zeminu</t>
  </si>
  <si>
    <t>556933535</t>
  </si>
  <si>
    <t>Poplatok za skladovanie na skládke, zemina</t>
  </si>
  <si>
    <t>-297338092</t>
  </si>
  <si>
    <t>-90706164</t>
  </si>
  <si>
    <t>711</t>
  </si>
  <si>
    <t>Izolácie proti vode a vlhkosti</t>
  </si>
  <si>
    <t>711131102.S</t>
  </si>
  <si>
    <t>Zhotovenie geotextílie alebo tkaniny na plochu vodorovnú</t>
  </si>
  <si>
    <t>-1710613904</t>
  </si>
  <si>
    <t>693110004500.S</t>
  </si>
  <si>
    <t>Geotextília polypropylénová netkaná 300 g/m2</t>
  </si>
  <si>
    <t>1463770383</t>
  </si>
  <si>
    <t>57,84*1,15 "Prepočítané koeficientom množstva</t>
  </si>
  <si>
    <t>283220003100.S</t>
  </si>
  <si>
    <t>Hydroizolácia na báze mPVC - mechanicky kotvená hr. 1,5 mm</t>
  </si>
  <si>
    <t>912930700</t>
  </si>
  <si>
    <t>15,2*1,05 "Prepočítané koeficientom množstva</t>
  </si>
  <si>
    <t>762332120.S1</t>
  </si>
  <si>
    <t>Montáž viazaných konštrukcií krovov striech - prístrešok nad vstupom</t>
  </si>
  <si>
    <t>1933382789</t>
  </si>
  <si>
    <t>42,56+3,6+32,72+142+9,2+638,4</t>
  </si>
  <si>
    <t>605710001800.S</t>
  </si>
  <si>
    <t>KVH hranoly ( priemyselná kvalita ) 140x140 mm rezivo - C 22 tr. 2</t>
  </si>
  <si>
    <t>-434818143</t>
  </si>
  <si>
    <t>42,56*0,14*0,14</t>
  </si>
  <si>
    <t>605710001800.S2</t>
  </si>
  <si>
    <t>KVH hranoly ( priemyselná kvalita ) 260x140 mm rezivo - C 22 tr. 2</t>
  </si>
  <si>
    <t>-1477283898</t>
  </si>
  <si>
    <t>3,6*0,26*0,14</t>
  </si>
  <si>
    <t>605710001800.S3</t>
  </si>
  <si>
    <t>KVH hranoly ( priemyselná kvalita ) 100x140 mm rezivo - C 22 tr. 2</t>
  </si>
  <si>
    <t>88238753</t>
  </si>
  <si>
    <t>32,72*0,10*0,14</t>
  </si>
  <si>
    <t>605710001800.S9</t>
  </si>
  <si>
    <t>KVH hranoly ( priemyselná kvalita ) 80x140 mm rezivo - C 22 tr. 2</t>
  </si>
  <si>
    <t>-943320860</t>
  </si>
  <si>
    <t>142*0,08*0,14</t>
  </si>
  <si>
    <t>605710001800.S10</t>
  </si>
  <si>
    <t>KVH hranoly ( priemyselná kvalita ) 200x80 mm rezivo - C 22 tr. 2</t>
  </si>
  <si>
    <t>-561837833</t>
  </si>
  <si>
    <t>16,4*0,2*0,8</t>
  </si>
  <si>
    <t>605710001800.S11</t>
  </si>
  <si>
    <t>KVH hranoly ( priemyselná kvalita ) 80x60 mm rezivo - C 22 tr. 2</t>
  </si>
  <si>
    <t>-1652552024</t>
  </si>
  <si>
    <t>9,2*0,08*0,06</t>
  </si>
  <si>
    <t>605710001800.S12</t>
  </si>
  <si>
    <t>KVH hranoly ( priemyselná kvalita ) 60x60 mm rezivo - C 22 tr. 2</t>
  </si>
  <si>
    <t>1661722896</t>
  </si>
  <si>
    <t>638,4*0,08*0,06</t>
  </si>
  <si>
    <t>-1592124962</t>
  </si>
  <si>
    <t>-373510037</t>
  </si>
  <si>
    <t>15,2*0,0264 "Prepočítané koeficientom množstva</t>
  </si>
  <si>
    <t>283290003700.S</t>
  </si>
  <si>
    <t>Separačná textília</t>
  </si>
  <si>
    <t>-845342377</t>
  </si>
  <si>
    <t>1687970129</t>
  </si>
  <si>
    <t>-1966308781</t>
  </si>
  <si>
    <t>-608868191</t>
  </si>
  <si>
    <t>783</t>
  </si>
  <si>
    <t>Nátery</t>
  </si>
  <si>
    <t>783612100.S</t>
  </si>
  <si>
    <t>Nátery stolárskych výrobkov olejové farby bielej dvojnásobné</t>
  </si>
  <si>
    <t>774196531</t>
  </si>
  <si>
    <t xml:space="preserve">D3 - Vnútorný vodovod </t>
  </si>
  <si>
    <t>D4 - Splašková kanalizace</t>
  </si>
  <si>
    <t>D5 - Vonkajšky sa domerajú a výšpecifikujú  pri realizácii</t>
  </si>
  <si>
    <t>D3</t>
  </si>
  <si>
    <t xml:space="preserve">Vnútorný vodovod </t>
  </si>
  <si>
    <t>DN25 Ø 32x4,1</t>
  </si>
  <si>
    <t>DN20 Ø 25x3,7</t>
  </si>
  <si>
    <t>DN15 Ø 20x2,9</t>
  </si>
  <si>
    <t>Pol1</t>
  </si>
  <si>
    <t>Tepelná návleková izolácia na plastové vodovodné potrubie Ø 32 DG tl. 13mm - Studená voda</t>
  </si>
  <si>
    <t>Pol2</t>
  </si>
  <si>
    <t>Tepelná návleková izolácia na plastové vodovodné potrubie Ø 25 DG tl. 13mm - Studená voda</t>
  </si>
  <si>
    <t>Pol3</t>
  </si>
  <si>
    <t>Tepelná návleková izolácia na plastové vodovodné potrubie Ø 20 DG tl. 13mm - Studená voda</t>
  </si>
  <si>
    <t>Pol4</t>
  </si>
  <si>
    <t>Rohový ventil DN15  PRE drez PREDSTENOVY SYSTEM</t>
  </si>
  <si>
    <t>Pol5</t>
  </si>
  <si>
    <t>Guľový ventíl DN20</t>
  </si>
  <si>
    <t>Pol6</t>
  </si>
  <si>
    <t>Tlaková skúška vodovodného potrubia vykonaná v súlade s STN</t>
  </si>
  <si>
    <t>kpl</t>
  </si>
  <si>
    <t>Pol7</t>
  </si>
  <si>
    <t>Skúška tesnosti vodovodu podľa STN</t>
  </si>
  <si>
    <t>D4</t>
  </si>
  <si>
    <t>Splašková kanalizace</t>
  </si>
  <si>
    <t>S∅125</t>
  </si>
  <si>
    <t>S∅110</t>
  </si>
  <si>
    <t>S∅75</t>
  </si>
  <si>
    <t>S∅50</t>
  </si>
  <si>
    <t>Kanalizačné potrubie PP DN50, spájané hrdlami vrátane tvaroviek, čistiacich kusov a upevňovacích prvkov</t>
  </si>
  <si>
    <t>Pol8</t>
  </si>
  <si>
    <t>HL406 pre umyvačku riadu,</t>
  </si>
  <si>
    <t>Pol9</t>
  </si>
  <si>
    <t>Lievik, zápachová uzavierka pre poistný ventil</t>
  </si>
  <si>
    <t>D5</t>
  </si>
  <si>
    <t>Vonkajšky sa domerajú a výšpecifikujú  pri realizácii</t>
  </si>
  <si>
    <t>FŠ</t>
  </si>
  <si>
    <t>Filtračná šachta</t>
  </si>
  <si>
    <t>DŠ</t>
  </si>
  <si>
    <t>Daždová šachta d400</t>
  </si>
  <si>
    <t>Pol10</t>
  </si>
  <si>
    <t>Vsaky s prislušenstvom</t>
  </si>
  <si>
    <t>Pol11</t>
  </si>
  <si>
    <t>Skúška tesnosti potrubia podľa STN</t>
  </si>
  <si>
    <t>Pol12</t>
  </si>
  <si>
    <t>Prietokový elektrický ohrievač teplej vody</t>
  </si>
  <si>
    <t>Pol13</t>
  </si>
  <si>
    <t>VSAK</t>
  </si>
  <si>
    <t>Kpl</t>
  </si>
  <si>
    <t>Pol14</t>
  </si>
  <si>
    <t>Pol15</t>
  </si>
  <si>
    <t>Elektromerová skriňa RE</t>
  </si>
  <si>
    <t>.kpl</t>
  </si>
  <si>
    <t>Poznámka k položke:_x000D_
Odhad - Bude riešená v ďaľšej fáze projektu</t>
  </si>
  <si>
    <t>Pol16</t>
  </si>
  <si>
    <t>Rozvodnica RD1</t>
  </si>
  <si>
    <t>Poznámka k položke:_x000D_
Zápustná skriňa s dverami IP30, 4x24 modulov, 770x588x136</t>
  </si>
  <si>
    <t>Pol17</t>
  </si>
  <si>
    <t>Zvodič prepätia</t>
  </si>
  <si>
    <t>Poznámka k položke:_x000D_
T1+T2, zap. 4+0 (TN-S), 12,5kA/pól</t>
  </si>
  <si>
    <t>Pol18</t>
  </si>
  <si>
    <t>Prúdový chránič s ističom</t>
  </si>
  <si>
    <t>Poznámka k položke:_x000D_
10A/B/2p/30mA/Typ A</t>
  </si>
  <si>
    <t>Poznámka k položke:_x000D_
16A/B/2p/30mA/Typ A</t>
  </si>
  <si>
    <t>Pol19</t>
  </si>
  <si>
    <t>Prúdový chránič</t>
  </si>
  <si>
    <t>Poznámka k položke:_x000D_
40A/4p/30mA/Typ A</t>
  </si>
  <si>
    <t>Pol20</t>
  </si>
  <si>
    <t>Istič</t>
  </si>
  <si>
    <t>Poznámka k položke:_x000D_
16A/B/1</t>
  </si>
  <si>
    <t>Pol21</t>
  </si>
  <si>
    <t>Poznámka k položke:_x000D_
16A/B/3</t>
  </si>
  <si>
    <t>Pol22</t>
  </si>
  <si>
    <t>Poznámka k položke:_x000D_
16A/C/3</t>
  </si>
  <si>
    <t>Pol23</t>
  </si>
  <si>
    <t>Poznámka k položke:_x000D_
25A/B/3</t>
  </si>
  <si>
    <t>Pol24</t>
  </si>
  <si>
    <t>pomocný inštalačný materiál</t>
  </si>
  <si>
    <t>Poznámka k položke:_x000D_
prepojovacie lišty, dutinky, popis mat.</t>
  </si>
  <si>
    <t>Pol25</t>
  </si>
  <si>
    <t>Rozvodnica RD2</t>
  </si>
  <si>
    <t>Poznámka k položke:_x000D_
Zápustná rozvodnica IP40, biela, 3x(12+2) modulov</t>
  </si>
  <si>
    <t>Pol26</t>
  </si>
  <si>
    <t>Pol27</t>
  </si>
  <si>
    <t>Rozvodnica RFVE1</t>
  </si>
  <si>
    <t>Poznámka k položke:_x000D_
Nástenná rozvodnica IP65 4-radová, 4x12 modulov, dym.dvere</t>
  </si>
  <si>
    <t>Pol28</t>
  </si>
  <si>
    <t>Vypínač na DIN lištu</t>
  </si>
  <si>
    <t>Poznámka k položke:_x000D_
32A/3P</t>
  </si>
  <si>
    <t>Pol29</t>
  </si>
  <si>
    <t>Stýkač</t>
  </si>
  <si>
    <t>Poznámka k položke:_x000D_
Výkonový stýkač 11kW/22A AC3, 32A AC1, 4p, 230VAC</t>
  </si>
  <si>
    <t>Pol30</t>
  </si>
  <si>
    <t>Poznámka k položke:_x000D_
6A/B/1</t>
  </si>
  <si>
    <t>Pol31</t>
  </si>
  <si>
    <t>Poznámka k položke:_x000D_
2A/B/1</t>
  </si>
  <si>
    <t>Pol32</t>
  </si>
  <si>
    <t>Poznámka k položke:_x000D_
6A/B/3</t>
  </si>
  <si>
    <t>Pol33</t>
  </si>
  <si>
    <t>Poznámka k položke:_x000D_
prepojovacie lišty, dutinky, popis mat., svorkovnice</t>
  </si>
  <si>
    <t>Pol34</t>
  </si>
  <si>
    <t>Multimediálna rozvodnica RSLP</t>
  </si>
  <si>
    <t>Poznámka k položke:_x000D_
Zápustná rozvodnica pre sieťové komponenty, 4-radová, 12TE</t>
  </si>
  <si>
    <t>Pol35</t>
  </si>
  <si>
    <t>Príslušenstvo</t>
  </si>
  <si>
    <t>Poznámka k položke:_x000D_
Držiak pre router pre rozvodnice</t>
  </si>
  <si>
    <t>Pol36</t>
  </si>
  <si>
    <t>Poznámka k položke:_x000D_
Napájací panel 230V</t>
  </si>
  <si>
    <t>Pol37</t>
  </si>
  <si>
    <t>Poznámka k položke:_x000D_
DIN patch panel - neosadený</t>
  </si>
  <si>
    <t>Pol38</t>
  </si>
  <si>
    <t>Poznámka k položke:_x000D_
S-JACK RJ45 tienený, Cat.6a 10GB 4PPoE</t>
  </si>
  <si>
    <t>Pol39</t>
  </si>
  <si>
    <t>66</t>
  </si>
  <si>
    <t>Pol40</t>
  </si>
  <si>
    <t>Kábel CYKY</t>
  </si>
  <si>
    <t>68</t>
  </si>
  <si>
    <t>Poznámka k položke:_x000D_
CYKY-J 5x16 - autonabíjačky</t>
  </si>
  <si>
    <t>Pol41</t>
  </si>
  <si>
    <t>70</t>
  </si>
  <si>
    <t>Poznámka k položke:_x000D_
CYKY-J 5x10</t>
  </si>
  <si>
    <t>Pol42</t>
  </si>
  <si>
    <t>72</t>
  </si>
  <si>
    <t>Poznámka k položke:_x000D_
CYKY-J 5x6</t>
  </si>
  <si>
    <t>Pol43</t>
  </si>
  <si>
    <t>74</t>
  </si>
  <si>
    <t>Poznámka k položke:_x000D_
CYKY-J 5x4</t>
  </si>
  <si>
    <t>Pol44</t>
  </si>
  <si>
    <t>76</t>
  </si>
  <si>
    <t>Poznámka k položke:_x000D_
CYKY-J 5x2,5</t>
  </si>
  <si>
    <t>Pol45</t>
  </si>
  <si>
    <t>78</t>
  </si>
  <si>
    <t>Poznámka k položke:_x000D_
CYKY-J 5x1,5</t>
  </si>
  <si>
    <t>Pol46</t>
  </si>
  <si>
    <t>80</t>
  </si>
  <si>
    <t>Poznámka k položke:_x000D_
CYKY-J 3x2,5</t>
  </si>
  <si>
    <t>Pol47</t>
  </si>
  <si>
    <t>82</t>
  </si>
  <si>
    <t>Poznámka k položke:_x000D_
CYKY-J 3x1,5</t>
  </si>
  <si>
    <t>84</t>
  </si>
  <si>
    <t>Poznámka k položke:_x000D_
CYKY-O 3x1,5</t>
  </si>
  <si>
    <t>Pol48</t>
  </si>
  <si>
    <t>kábel dátový PVC interiér</t>
  </si>
  <si>
    <t>86</t>
  </si>
  <si>
    <t>Poznámka k položke:_x000D_
STP (U/FTP) Cat.6A</t>
  </si>
  <si>
    <t>Pol49</t>
  </si>
  <si>
    <t>Kábel 1-žílový UV stabilný</t>
  </si>
  <si>
    <t>88</t>
  </si>
  <si>
    <t>Poznámka k položke:_x000D_
H07RN-F 1G16</t>
  </si>
  <si>
    <t>Pol50</t>
  </si>
  <si>
    <t>Vodič CYA</t>
  </si>
  <si>
    <t>90</t>
  </si>
  <si>
    <t>Poznámka k položke:_x000D_
H07V-K 16 zž</t>
  </si>
  <si>
    <t>Pol51</t>
  </si>
  <si>
    <t>Vodič CY</t>
  </si>
  <si>
    <t>92</t>
  </si>
  <si>
    <t>Poznámka k položke:_x000D_
H07V-U 6zž</t>
  </si>
  <si>
    <t>Pol52</t>
  </si>
  <si>
    <t>94</t>
  </si>
  <si>
    <t>Poznámka k položke:_x000D_
H07V-U 4zž</t>
  </si>
  <si>
    <t>Pol53</t>
  </si>
  <si>
    <t>Káblová chránička</t>
  </si>
  <si>
    <t>96</t>
  </si>
  <si>
    <t>Poznámka k položke:_x000D_
FXKVR 63mm 450N HDPE čierna</t>
  </si>
  <si>
    <t>Pol54</t>
  </si>
  <si>
    <t>98</t>
  </si>
  <si>
    <t>Poznámka k položke:_x000D_
KOPOFLEX 40mm 450N UV stabilná HDPE čierna</t>
  </si>
  <si>
    <t>Pol55</t>
  </si>
  <si>
    <t>100</t>
  </si>
  <si>
    <t>Pol56</t>
  </si>
  <si>
    <t>Káblová chránička - príslušenstvo</t>
  </si>
  <si>
    <t>102</t>
  </si>
  <si>
    <t>Poznámka k položke:_x000D_
Spojka rúrky HFSM20 LG 20mm svetlosivá</t>
  </si>
  <si>
    <t>Pol57</t>
  </si>
  <si>
    <t>104</t>
  </si>
  <si>
    <t>Poznámka k položke:_x000D_
Príchytka rúrky HFCL 20 LG 20mm PC svetlosivá</t>
  </si>
  <si>
    <t>Pol58</t>
  </si>
  <si>
    <t>106</t>
  </si>
  <si>
    <t>Poznámka k položke:_x000D_
Rúrka ohybná HFX Turbo 20 LG 50M 20mm 320N 50m PP svetlosivá</t>
  </si>
  <si>
    <t>Pol59</t>
  </si>
  <si>
    <t>Výstražná fólia</t>
  </si>
  <si>
    <t>108</t>
  </si>
  <si>
    <t>Poznámka k položke:_x000D_
Fólia výstražná 300mm x 100m PE červená blesk</t>
  </si>
  <si>
    <t>Pol60</t>
  </si>
  <si>
    <t>Inštalačná krabica</t>
  </si>
  <si>
    <t>110</t>
  </si>
  <si>
    <t>Poznámka k položke:_x000D_
Krabica rozbočovacia E113 85x85x40mm bez vývodiek sivá</t>
  </si>
  <si>
    <t>Pol61</t>
  </si>
  <si>
    <t>Spojovacia inštalačná svorka</t>
  </si>
  <si>
    <t>bal</t>
  </si>
  <si>
    <t>112</t>
  </si>
  <si>
    <t>Poznámka k položke:_x000D_
Svorka krabicová 2273-202 WAGO 2x0,5-2,5mm2 2-pólová</t>
  </si>
  <si>
    <t>Pol62</t>
  </si>
  <si>
    <t>114</t>
  </si>
  <si>
    <t>Poznámka k položke:_x000D_
Svorka krabicová 2273-203 WAGO 3x0,5-2,5mm2 3-pólová</t>
  </si>
  <si>
    <t>Pol63</t>
  </si>
  <si>
    <t>116</t>
  </si>
  <si>
    <t>Poznámka k položke:_x000D_
Svorka krabicová 2273-204 WAGO 4x0,5-2,5mm2 4-pólová</t>
  </si>
  <si>
    <t>Pol64</t>
  </si>
  <si>
    <t>118</t>
  </si>
  <si>
    <t>Poznámka k položke:_x000D_
Svorka krabicová 221-412 WAGO 2x0,2-4,0mm2 2-pólová páčková priehľadná</t>
  </si>
  <si>
    <t>Pol65</t>
  </si>
  <si>
    <t>120</t>
  </si>
  <si>
    <t>Poznámka k položke:_x000D_
Svorka krabicová 221-413 WAGO 3x0,2-4,0mm2 3-pólová páčková priehľadná</t>
  </si>
  <si>
    <t>Pol66</t>
  </si>
  <si>
    <t>Sádra</t>
  </si>
  <si>
    <t>122</t>
  </si>
  <si>
    <t>Poznámka k položke:_x000D_
Sádra štukatérska 30kg sivá</t>
  </si>
  <si>
    <t>Pol67</t>
  </si>
  <si>
    <t>124</t>
  </si>
  <si>
    <t>Poznámka k položke:_x000D_
Skrutky do krabíc, izolačné pásky, viazacie pásky, uložný materiál</t>
  </si>
  <si>
    <t>Pol68</t>
  </si>
  <si>
    <t>Uzemnenie</t>
  </si>
  <si>
    <t>kg</t>
  </si>
  <si>
    <t>126</t>
  </si>
  <si>
    <t>Poznámka k položke:_x000D_
Páska uzemňovacia 30x4mm FeZn 1kg=1m</t>
  </si>
  <si>
    <t>Pol69</t>
  </si>
  <si>
    <t>128</t>
  </si>
  <si>
    <t>Poznámka k položke:_x000D_
Drôt zvodový 10mm FeZn s PVC izoláciou (1kg 1,44m) //40m//40/1,44=22 kg</t>
  </si>
  <si>
    <t>65</t>
  </si>
  <si>
    <t>Pol70</t>
  </si>
  <si>
    <t>130</t>
  </si>
  <si>
    <t>Poznámka k položke:_x000D_
Uzemňovacia svorkovnica</t>
  </si>
  <si>
    <t>Pol71</t>
  </si>
  <si>
    <t>Zvody</t>
  </si>
  <si>
    <t>132</t>
  </si>
  <si>
    <t>Poznámka k položke:_x000D_
Drôt zvodový 8mm AlMgSi s PVC izoláciou (1kg 5m) bal.10kg //6m //6m/5=1,2 kg</t>
  </si>
  <si>
    <t>67</t>
  </si>
  <si>
    <t>Pol72</t>
  </si>
  <si>
    <t>134</t>
  </si>
  <si>
    <t>Poznámka k položke:_x000D_
Drôt zvodový 8mm AlMgSi (1kg 7,40m) bal.10kg// 25m//25/7,4=3,4 kg</t>
  </si>
  <si>
    <t>Pol73</t>
  </si>
  <si>
    <t>Zachytávacie a zvodové vedenia na streche</t>
  </si>
  <si>
    <t>136</t>
  </si>
  <si>
    <t>Poznámka k položke:_x000D_
Drôt zvodový 8mm AlMgSi (1kg 7,40m) bal.10kg// 107 m//107/7,4=14,5 kg</t>
  </si>
  <si>
    <t>69</t>
  </si>
  <si>
    <t>Pol74</t>
  </si>
  <si>
    <t>Zachytávače zhotovené z drôtu</t>
  </si>
  <si>
    <t>138</t>
  </si>
  <si>
    <t>Poznámka k položke:_x000D_
Drôt zvodový 8mm AlMgSi (1kg 7,40m) bal.10kg</t>
  </si>
  <si>
    <t>Pol75</t>
  </si>
  <si>
    <t>Svorky</t>
  </si>
  <si>
    <t>140</t>
  </si>
  <si>
    <t>71</t>
  </si>
  <si>
    <t>Pol76</t>
  </si>
  <si>
    <t>142</t>
  </si>
  <si>
    <t>Poznámka k položke:_x000D_
Svorka skúšobná DEHN 459 129</t>
  </si>
  <si>
    <t>Pol77</t>
  </si>
  <si>
    <t>144</t>
  </si>
  <si>
    <t>Poznámka k položke:_x000D_
Štítok označovací DEHN 481 0xx</t>
  </si>
  <si>
    <t>73</t>
  </si>
  <si>
    <t>Pol78</t>
  </si>
  <si>
    <t>146</t>
  </si>
  <si>
    <t>Poznámka k položke:_x000D_
Podomietková krabica so skúšobnou svorkou DEHN 476 010</t>
  </si>
  <si>
    <t>Pol79</t>
  </si>
  <si>
    <t>148</t>
  </si>
  <si>
    <t>Poznámka k položke:_x000D_
Svorka odkvapová DEHN 339 059</t>
  </si>
  <si>
    <t>75</t>
  </si>
  <si>
    <t>Pol80</t>
  </si>
  <si>
    <t>150</t>
  </si>
  <si>
    <t>Poznámka k položke:_x000D_
Svorka univerzálna DEHN 390 059</t>
  </si>
  <si>
    <t>Pol81</t>
  </si>
  <si>
    <t>Podpery vedenia</t>
  </si>
  <si>
    <t>152</t>
  </si>
  <si>
    <t>Poznámka k položke:_x000D_
Podpera na hrebeň strechy DEHN 206 819</t>
  </si>
  <si>
    <t>77</t>
  </si>
  <si>
    <t>Pol82</t>
  </si>
  <si>
    <t>154</t>
  </si>
  <si>
    <t>Poznámka k položke:_x000D_
Podpera vedenia do plochy strechy DEHN 206 319</t>
  </si>
  <si>
    <t>Pol83</t>
  </si>
  <si>
    <t>156</t>
  </si>
  <si>
    <t>Poznámka k položke:_x000D_
Podpera na odkvapové potrubie DEHN 540 930</t>
  </si>
  <si>
    <t>79</t>
  </si>
  <si>
    <t>Pol84</t>
  </si>
  <si>
    <t>Páska pre podperu vedenia na odkvapy</t>
  </si>
  <si>
    <t>158</t>
  </si>
  <si>
    <t>Poznámka k položke:_x000D_
Páska nerez DEHN 540 931</t>
  </si>
  <si>
    <t>Pol85</t>
  </si>
  <si>
    <t>Zachytávač</t>
  </si>
  <si>
    <t>160</t>
  </si>
  <si>
    <t>Poznámka k položke:_x000D_
Zachytávacia tyč hrebeňova, L=1M, DEHN 123 109</t>
  </si>
  <si>
    <t>81</t>
  </si>
  <si>
    <t>Pol86</t>
  </si>
  <si>
    <t>Fotovoltaický panel</t>
  </si>
  <si>
    <t>162</t>
  </si>
  <si>
    <t>Poznámka k položke:_x000D_
DAH DHM-72X10-550W</t>
  </si>
  <si>
    <t>Pol87</t>
  </si>
  <si>
    <t>Menič</t>
  </si>
  <si>
    <t>164</t>
  </si>
  <si>
    <t>Poznámka k položke:_x000D_
Growatt MOD 10KTL3-XH</t>
  </si>
  <si>
    <t>83</t>
  </si>
  <si>
    <t>Pol88</t>
  </si>
  <si>
    <t>Smart meter</t>
  </si>
  <si>
    <t>166</t>
  </si>
  <si>
    <t>Poznámka k položke:_x000D_
Smart Meter TPM-CT-E (100A)</t>
  </si>
  <si>
    <t>Pol89</t>
  </si>
  <si>
    <t>Rozvádzač RFVE2</t>
  </si>
  <si>
    <t>168</t>
  </si>
  <si>
    <t>85</t>
  </si>
  <si>
    <t>Pol90</t>
  </si>
  <si>
    <t>Projoy odpínač pre dva panely</t>
  </si>
  <si>
    <t>170</t>
  </si>
  <si>
    <t>Pol91</t>
  </si>
  <si>
    <t>Projoy ovládacia skrinka odpínačov</t>
  </si>
  <si>
    <t>172</t>
  </si>
  <si>
    <t>87</t>
  </si>
  <si>
    <t>Pol92</t>
  </si>
  <si>
    <t>Projoy prepojovací kábel</t>
  </si>
  <si>
    <t>174</t>
  </si>
  <si>
    <t>Pol93</t>
  </si>
  <si>
    <t>Fotovoltaický kábel</t>
  </si>
  <si>
    <t>176</t>
  </si>
  <si>
    <t>Poznámka k položke:_x000D_
Vodič ohybný H1Z2Z2-K 1x4 solárny bezhalogénový červený</t>
  </si>
  <si>
    <t>89</t>
  </si>
  <si>
    <t>178</t>
  </si>
  <si>
    <t>Poznámka k položke:_x000D_
Vodič ohybný H1Z2Z2-K 1x4 solárny bezhalogénový čierny</t>
  </si>
  <si>
    <t>Pol94</t>
  </si>
  <si>
    <t>Konštrukcia na škridľovú strechu</t>
  </si>
  <si>
    <t>180</t>
  </si>
  <si>
    <t>Poznámka k položke:_x000D_
Odhad ceny - konštrukcia bude upresnená na základe konzultácie so statikom</t>
  </si>
  <si>
    <t>91</t>
  </si>
  <si>
    <t>Pol95</t>
  </si>
  <si>
    <t>Pomocný inštalačný materiál</t>
  </si>
  <si>
    <t>182</t>
  </si>
  <si>
    <t>Poznámka k položke:_x000D_
Konektory MC4, upevňovací materiál, zemniace svorky,</t>
  </si>
  <si>
    <t>Pol96</t>
  </si>
  <si>
    <t>Autonabíjačka</t>
  </si>
  <si>
    <t>184</t>
  </si>
  <si>
    <t>D5 - S T R O J O V Ň A</t>
  </si>
  <si>
    <t>D6 - A R M A T Ú R Y</t>
  </si>
  <si>
    <t>S T R O J O V Ň A</t>
  </si>
  <si>
    <t>Pol97</t>
  </si>
  <si>
    <t>Poznámka k položke:_x000D_
ekvitermický regulátor  s vonkajším snímačom teploty - súčasť dodávka tepelného čerpadla</t>
  </si>
  <si>
    <t>Pol98</t>
  </si>
  <si>
    <t>inštalačná sada 1" 90°</t>
  </si>
  <si>
    <t>Pol99</t>
  </si>
  <si>
    <t>kryt</t>
  </si>
  <si>
    <t>Pol100</t>
  </si>
  <si>
    <t>el. ohrev kondenzátu</t>
  </si>
  <si>
    <t>Pol102</t>
  </si>
  <si>
    <t>havarijný termostat pre podlahové vykurovanie</t>
  </si>
  <si>
    <t>Pol103</t>
  </si>
  <si>
    <t>kábel CAN-BUS 2X2X0, 75 - 15 m</t>
  </si>
  <si>
    <t>Pol104</t>
  </si>
  <si>
    <t>FV/FZ snímač teploty</t>
  </si>
  <si>
    <t>Pol105</t>
  </si>
  <si>
    <t>príložný termostat</t>
  </si>
  <si>
    <t>Pol106</t>
  </si>
  <si>
    <t>ES 0 prepojenie</t>
  </si>
  <si>
    <t>Pol107</t>
  </si>
  <si>
    <t>membránová expanzná nádoba 25 l</t>
  </si>
  <si>
    <t>D6</t>
  </si>
  <si>
    <t>A R M A T Ú R Y</t>
  </si>
  <si>
    <t>Pol108</t>
  </si>
  <si>
    <t>DN 15</t>
  </si>
  <si>
    <t>Pol109</t>
  </si>
  <si>
    <t>DN 25</t>
  </si>
  <si>
    <t>Pol110</t>
  </si>
  <si>
    <t>Spätný ventil DN 15</t>
  </si>
  <si>
    <t>Pol111</t>
  </si>
  <si>
    <t>Kohút plniaci a vypúšťací STN 13 7061, PN 1,0/100°C  DN10</t>
  </si>
  <si>
    <t>Pol112</t>
  </si>
  <si>
    <t>Filter závitový magneticko-mechanický  DN25</t>
  </si>
  <si>
    <t>Umývadlová batéria Paffoni Ricordi s výpusťou chróm IR075 alebo ekvivalent s rovnakými alebo lepšími parametrami</t>
  </si>
  <si>
    <t>Vodovodné potrubie Wavin M-Press L Ø 32x4,1 PN25 Vrátane kotviacich prvkov a tvaroviek alebo ekvivalent s rovnakými alebo lepšími parametrami</t>
  </si>
  <si>
    <t>Vodovodné potrubie Wavin M-Press L Ø 25x3,7 PN25 Vrátane kotviacich prvkov a tvaroviek alebo ekvivalent s rovnakými alebo lepšími parametrami</t>
  </si>
  <si>
    <t>Vodovodné potrubie Wavin M-Press  Ø 20x2,9 PN25 Vrátane kotviacich prvkov a tvaroviek alebo ekvivalent s rovnakými alebo lepšími parametrami</t>
  </si>
  <si>
    <t>Kanalizačné potrubie Wavin PP, spájané hrdlami vrátane tvaroviek, čistiacich kusov a upevňovacích prvkov alebo ekvivalent s rovnakými alebo lepšími parametrami</t>
  </si>
  <si>
    <t>Poznámka k položke:_x000D_
Desktop Switch - 8xRJ45, 10/100/1000Base-T alebo ekvivalent s rovnakými alebo lepšími parametrami</t>
  </si>
  <si>
    <t>Poznámka k položke:_x000D_
Rúrka pevná HFPRM-Turbo 20 LG 20mm 750N 3m PP svetlosivá s hrdlom alebo ekvivalent s rovnakými alebo lepšími parametrami</t>
  </si>
  <si>
    <t xml:space="preserve">Poznámka k položke:_x000D_
Svorka krížová DEHN 318 219 </t>
  </si>
  <si>
    <t>Poznámka k položke:_x000D_
PROJOY PEJB-2-2 alebo ekvivalent s rovnakými alebo lepšími parametrami</t>
  </si>
  <si>
    <t>Poznámka k položke:_x000D_
PROJOY Odpínač PL120S-21 alebo ekvivalent s rovnakými alebo lepšími parametrami</t>
  </si>
  <si>
    <t>Poznámka k položke:_x000D_
PROJOY PEFS-PCY-S-60 alebo ekvivalent s rovnakými alebo lepšími parametrami</t>
  </si>
  <si>
    <t>Poznámka k položke:_x000D_
Growatt THOR 22AS-P-V1 - 22kW/3- fázová alebo ekvivalent s rovnakými alebo lepšími parametrami</t>
  </si>
  <si>
    <t>Poznámka k položke:_x000D_ 
Projoy prepojovací kábel pre odpínače 30m alebo ekvivalent s rovnakými alebo lepšími parametrami</t>
  </si>
  <si>
    <t>Tepelné čerpadlo vzduch/voda Buderus Logatherm WPL 11AR T, na vykurovanie aj chladenie, vonkajšia a vnútorná jednotka, men. Výkon 11 Kw, so zabudovaným nerezovým ohrievačom vody s obsahom 190 dm3 alebo ekvivalent s rovnakými alebo lepšími parametrami</t>
  </si>
  <si>
    <t>SO03 VODÁREŇ - Nový stav</t>
  </si>
  <si>
    <t>SO03 VODÁREŇ - Búracie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</si>
</sst>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5"/>
  <sheetViews>
    <sheetView showGridLines="0" workbookViewId="0">
      <selection activeCell="D95" sqref="D95:H103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" customHeight="1">
      <c r="AR2" s="234" t="s">
        <v>5</v>
      </c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S2" s="16" t="s">
        <v>6</v>
      </c>
      <c r="BT2" s="16" t="s">
        <v>7</v>
      </c>
    </row>
    <row r="3" spans="1:74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s="1" customFormat="1" ht="12" customHeight="1">
      <c r="B5" s="19"/>
      <c r="D5" s="23"/>
      <c r="K5" s="244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R5" s="19"/>
      <c r="BE5" s="241" t="s">
        <v>12</v>
      </c>
      <c r="BS5" s="16" t="s">
        <v>6</v>
      </c>
    </row>
    <row r="6" spans="1:74" s="1" customFormat="1" ht="36.9" customHeight="1">
      <c r="B6" s="19"/>
      <c r="D6" s="25" t="s">
        <v>13</v>
      </c>
      <c r="K6" s="245" t="s">
        <v>14</v>
      </c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R6" s="19"/>
      <c r="BE6" s="242"/>
      <c r="BS6" s="16" t="s">
        <v>6</v>
      </c>
    </row>
    <row r="7" spans="1:74" s="1" customFormat="1" ht="12" customHeight="1">
      <c r="B7" s="19"/>
      <c r="D7" s="26" t="s">
        <v>15</v>
      </c>
      <c r="K7" s="24" t="s">
        <v>1</v>
      </c>
      <c r="AK7" s="26" t="s">
        <v>16</v>
      </c>
      <c r="AN7" s="24" t="s">
        <v>1</v>
      </c>
      <c r="AR7" s="19"/>
      <c r="BE7" s="242"/>
      <c r="BS7" s="16" t="s">
        <v>6</v>
      </c>
    </row>
    <row r="8" spans="1:74" s="1" customFormat="1" ht="12" customHeight="1">
      <c r="B8" s="19"/>
      <c r="D8" s="26" t="s">
        <v>17</v>
      </c>
      <c r="K8" s="24" t="s">
        <v>18</v>
      </c>
      <c r="AK8" s="26" t="s">
        <v>19</v>
      </c>
      <c r="AN8" s="27" t="s">
        <v>20</v>
      </c>
      <c r="AR8" s="19"/>
      <c r="BE8" s="242"/>
      <c r="BS8" s="16" t="s">
        <v>6</v>
      </c>
    </row>
    <row r="9" spans="1:74" s="1" customFormat="1" ht="14.4" customHeight="1">
      <c r="B9" s="19"/>
      <c r="AR9" s="19"/>
      <c r="BE9" s="242"/>
      <c r="BS9" s="16" t="s">
        <v>6</v>
      </c>
    </row>
    <row r="10" spans="1:74" s="1" customFormat="1" ht="12" customHeight="1">
      <c r="B10" s="19"/>
      <c r="D10" s="26" t="s">
        <v>21</v>
      </c>
      <c r="AK10" s="26" t="s">
        <v>22</v>
      </c>
      <c r="AN10" s="24" t="s">
        <v>1</v>
      </c>
      <c r="AR10" s="19"/>
      <c r="BE10" s="242"/>
      <c r="BS10" s="16" t="s">
        <v>6</v>
      </c>
    </row>
    <row r="11" spans="1:74" s="1" customFormat="1" ht="18.45" customHeight="1">
      <c r="B11" s="19"/>
      <c r="E11" s="24" t="s">
        <v>23</v>
      </c>
      <c r="AK11" s="26" t="s">
        <v>24</v>
      </c>
      <c r="AN11" s="24" t="s">
        <v>1</v>
      </c>
      <c r="AR11" s="19"/>
      <c r="BE11" s="242"/>
      <c r="BS11" s="16" t="s">
        <v>6</v>
      </c>
    </row>
    <row r="12" spans="1:74" s="1" customFormat="1" ht="6.9" customHeight="1">
      <c r="B12" s="19"/>
      <c r="AR12" s="19"/>
      <c r="BE12" s="242"/>
      <c r="BS12" s="16" t="s">
        <v>6</v>
      </c>
    </row>
    <row r="13" spans="1:74" s="1" customFormat="1" ht="12" customHeight="1">
      <c r="B13" s="19"/>
      <c r="D13" s="26" t="s">
        <v>25</v>
      </c>
      <c r="AK13" s="26" t="s">
        <v>22</v>
      </c>
      <c r="AN13" s="28" t="s">
        <v>26</v>
      </c>
      <c r="AR13" s="19"/>
      <c r="BE13" s="242"/>
      <c r="BS13" s="16" t="s">
        <v>6</v>
      </c>
    </row>
    <row r="14" spans="1:74" ht="13.2">
      <c r="B14" s="19"/>
      <c r="E14" s="246" t="s">
        <v>26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6" t="s">
        <v>24</v>
      </c>
      <c r="AN14" s="28" t="s">
        <v>26</v>
      </c>
      <c r="AR14" s="19"/>
      <c r="BE14" s="242"/>
      <c r="BS14" s="16" t="s">
        <v>6</v>
      </c>
    </row>
    <row r="15" spans="1:74" s="1" customFormat="1" ht="6.9" customHeight="1">
      <c r="B15" s="19"/>
      <c r="AR15" s="19"/>
      <c r="BE15" s="242"/>
      <c r="BS15" s="16" t="s">
        <v>3</v>
      </c>
    </row>
    <row r="16" spans="1:74" s="1" customFormat="1" ht="12" customHeight="1">
      <c r="B16" s="19"/>
      <c r="D16" s="26" t="s">
        <v>27</v>
      </c>
      <c r="AK16" s="26" t="s">
        <v>22</v>
      </c>
      <c r="AN16" s="24" t="s">
        <v>1</v>
      </c>
      <c r="AR16" s="19"/>
      <c r="BE16" s="242"/>
      <c r="BS16" s="16" t="s">
        <v>3</v>
      </c>
    </row>
    <row r="17" spans="1:71" s="1" customFormat="1" ht="18.45" customHeight="1">
      <c r="B17" s="19"/>
      <c r="E17" s="24" t="s">
        <v>28</v>
      </c>
      <c r="AK17" s="26" t="s">
        <v>24</v>
      </c>
      <c r="AN17" s="24" t="s">
        <v>1</v>
      </c>
      <c r="AR17" s="19"/>
      <c r="BE17" s="242"/>
      <c r="BS17" s="16" t="s">
        <v>29</v>
      </c>
    </row>
    <row r="18" spans="1:71" s="1" customFormat="1" ht="6.9" customHeight="1">
      <c r="B18" s="19"/>
      <c r="AR18" s="19"/>
      <c r="BE18" s="242"/>
      <c r="BS18" s="16" t="s">
        <v>6</v>
      </c>
    </row>
    <row r="19" spans="1:71" s="1" customFormat="1" ht="12" customHeight="1">
      <c r="B19" s="19"/>
      <c r="D19" s="26" t="s">
        <v>30</v>
      </c>
      <c r="AK19" s="26" t="s">
        <v>22</v>
      </c>
      <c r="AN19" s="24" t="s">
        <v>1</v>
      </c>
      <c r="AR19" s="19"/>
      <c r="BE19" s="242"/>
      <c r="BS19" s="16" t="s">
        <v>6</v>
      </c>
    </row>
    <row r="20" spans="1:71" s="1" customFormat="1" ht="18.45" customHeight="1">
      <c r="B20" s="19"/>
      <c r="E20" s="24" t="s">
        <v>31</v>
      </c>
      <c r="AK20" s="26" t="s">
        <v>24</v>
      </c>
      <c r="AN20" s="24" t="s">
        <v>1</v>
      </c>
      <c r="AR20" s="19"/>
      <c r="BE20" s="242"/>
      <c r="BS20" s="16" t="s">
        <v>29</v>
      </c>
    </row>
    <row r="21" spans="1:71" s="1" customFormat="1" ht="6.9" customHeight="1">
      <c r="B21" s="19"/>
      <c r="AR21" s="19"/>
      <c r="BE21" s="242"/>
    </row>
    <row r="22" spans="1:71" s="1" customFormat="1" ht="12" customHeight="1">
      <c r="B22" s="19"/>
      <c r="D22" s="26" t="s">
        <v>32</v>
      </c>
      <c r="AR22" s="19"/>
      <c r="BE22" s="242"/>
    </row>
    <row r="23" spans="1:71" s="1" customFormat="1" ht="16.5" customHeight="1">
      <c r="B23" s="19"/>
      <c r="E23" s="248" t="s">
        <v>1</v>
      </c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R23" s="19"/>
      <c r="BE23" s="242"/>
    </row>
    <row r="24" spans="1:71" s="1" customFormat="1" ht="6.9" customHeight="1">
      <c r="B24" s="19"/>
      <c r="AR24" s="19"/>
      <c r="BE24" s="242"/>
    </row>
    <row r="25" spans="1:71" s="1" customFormat="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42"/>
    </row>
    <row r="26" spans="1:71" s="2" customFormat="1" ht="25.95" customHeight="1">
      <c r="A26" s="31"/>
      <c r="B26" s="32"/>
      <c r="C26" s="31"/>
      <c r="D26" s="33" t="s">
        <v>33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1">
        <f>ROUND(AG94,2)</f>
        <v>0</v>
      </c>
      <c r="AL26" s="232"/>
      <c r="AM26" s="232"/>
      <c r="AN26" s="232"/>
      <c r="AO26" s="232"/>
      <c r="AP26" s="31"/>
      <c r="AQ26" s="31"/>
      <c r="AR26" s="32"/>
      <c r="BE26" s="242"/>
    </row>
    <row r="27" spans="1:71" s="2" customFormat="1" ht="6.9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42"/>
    </row>
    <row r="28" spans="1:71" s="2" customFormat="1" ht="13.2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33" t="s">
        <v>34</v>
      </c>
      <c r="M28" s="233"/>
      <c r="N28" s="233"/>
      <c r="O28" s="233"/>
      <c r="P28" s="233"/>
      <c r="Q28" s="31"/>
      <c r="R28" s="31"/>
      <c r="S28" s="31"/>
      <c r="T28" s="31"/>
      <c r="U28" s="31"/>
      <c r="V28" s="31"/>
      <c r="W28" s="233" t="s">
        <v>35</v>
      </c>
      <c r="X28" s="233"/>
      <c r="Y28" s="233"/>
      <c r="Z28" s="233"/>
      <c r="AA28" s="233"/>
      <c r="AB28" s="233"/>
      <c r="AC28" s="233"/>
      <c r="AD28" s="233"/>
      <c r="AE28" s="233"/>
      <c r="AF28" s="31"/>
      <c r="AG28" s="31"/>
      <c r="AH28" s="31"/>
      <c r="AI28" s="31"/>
      <c r="AJ28" s="31"/>
      <c r="AK28" s="233" t="s">
        <v>36</v>
      </c>
      <c r="AL28" s="233"/>
      <c r="AM28" s="233"/>
      <c r="AN28" s="233"/>
      <c r="AO28" s="233"/>
      <c r="AP28" s="31"/>
      <c r="AQ28" s="31"/>
      <c r="AR28" s="32"/>
      <c r="BE28" s="242"/>
    </row>
    <row r="29" spans="1:71" s="3" customFormat="1" ht="14.4" customHeight="1">
      <c r="B29" s="36"/>
      <c r="D29" s="26" t="s">
        <v>37</v>
      </c>
      <c r="F29" s="37" t="s">
        <v>38</v>
      </c>
      <c r="L29" s="225">
        <v>0.2</v>
      </c>
      <c r="M29" s="224"/>
      <c r="N29" s="224"/>
      <c r="O29" s="224"/>
      <c r="P29" s="224"/>
      <c r="Q29" s="38"/>
      <c r="R29" s="38"/>
      <c r="S29" s="38"/>
      <c r="T29" s="38"/>
      <c r="U29" s="38"/>
      <c r="V29" s="38"/>
      <c r="W29" s="223">
        <f>ROUND(AZ94, 2)</f>
        <v>0</v>
      </c>
      <c r="X29" s="224"/>
      <c r="Y29" s="224"/>
      <c r="Z29" s="224"/>
      <c r="AA29" s="224"/>
      <c r="AB29" s="224"/>
      <c r="AC29" s="224"/>
      <c r="AD29" s="224"/>
      <c r="AE29" s="224"/>
      <c r="AF29" s="38"/>
      <c r="AG29" s="38"/>
      <c r="AH29" s="38"/>
      <c r="AI29" s="38"/>
      <c r="AJ29" s="38"/>
      <c r="AK29" s="223">
        <f>ROUND(AV94, 2)</f>
        <v>0</v>
      </c>
      <c r="AL29" s="224"/>
      <c r="AM29" s="224"/>
      <c r="AN29" s="224"/>
      <c r="AO29" s="224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43"/>
    </row>
    <row r="30" spans="1:71" s="3" customFormat="1" ht="14.4" customHeight="1">
      <c r="B30" s="36"/>
      <c r="F30" s="37" t="s">
        <v>39</v>
      </c>
      <c r="L30" s="225">
        <v>0.2</v>
      </c>
      <c r="M30" s="224"/>
      <c r="N30" s="224"/>
      <c r="O30" s="224"/>
      <c r="P30" s="224"/>
      <c r="Q30" s="38"/>
      <c r="R30" s="38"/>
      <c r="S30" s="38"/>
      <c r="T30" s="38"/>
      <c r="U30" s="38"/>
      <c r="V30" s="38"/>
      <c r="W30" s="223">
        <f>ROUND(BA94, 2)</f>
        <v>0</v>
      </c>
      <c r="X30" s="224"/>
      <c r="Y30" s="224"/>
      <c r="Z30" s="224"/>
      <c r="AA30" s="224"/>
      <c r="AB30" s="224"/>
      <c r="AC30" s="224"/>
      <c r="AD30" s="224"/>
      <c r="AE30" s="224"/>
      <c r="AF30" s="38"/>
      <c r="AG30" s="38"/>
      <c r="AH30" s="38"/>
      <c r="AI30" s="38"/>
      <c r="AJ30" s="38"/>
      <c r="AK30" s="223">
        <f>ROUND(AW94, 2)</f>
        <v>0</v>
      </c>
      <c r="AL30" s="224"/>
      <c r="AM30" s="224"/>
      <c r="AN30" s="224"/>
      <c r="AO30" s="224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43"/>
    </row>
    <row r="31" spans="1:71" s="3" customFormat="1" ht="14.4" hidden="1" customHeight="1">
      <c r="B31" s="36"/>
      <c r="F31" s="26" t="s">
        <v>40</v>
      </c>
      <c r="L31" s="226">
        <v>0.2</v>
      </c>
      <c r="M31" s="227"/>
      <c r="N31" s="227"/>
      <c r="O31" s="227"/>
      <c r="P31" s="227"/>
      <c r="W31" s="240">
        <f>ROUND(BB94, 2)</f>
        <v>0</v>
      </c>
      <c r="X31" s="227"/>
      <c r="Y31" s="227"/>
      <c r="Z31" s="227"/>
      <c r="AA31" s="227"/>
      <c r="AB31" s="227"/>
      <c r="AC31" s="227"/>
      <c r="AD31" s="227"/>
      <c r="AE31" s="227"/>
      <c r="AK31" s="240">
        <v>0</v>
      </c>
      <c r="AL31" s="227"/>
      <c r="AM31" s="227"/>
      <c r="AN31" s="227"/>
      <c r="AO31" s="227"/>
      <c r="AR31" s="36"/>
      <c r="BE31" s="243"/>
    </row>
    <row r="32" spans="1:71" s="3" customFormat="1" ht="14.4" hidden="1" customHeight="1">
      <c r="B32" s="36"/>
      <c r="F32" s="26" t="s">
        <v>41</v>
      </c>
      <c r="L32" s="226">
        <v>0.2</v>
      </c>
      <c r="M32" s="227"/>
      <c r="N32" s="227"/>
      <c r="O32" s="227"/>
      <c r="P32" s="227"/>
      <c r="W32" s="240">
        <f>ROUND(BC94, 2)</f>
        <v>0</v>
      </c>
      <c r="X32" s="227"/>
      <c r="Y32" s="227"/>
      <c r="Z32" s="227"/>
      <c r="AA32" s="227"/>
      <c r="AB32" s="227"/>
      <c r="AC32" s="227"/>
      <c r="AD32" s="227"/>
      <c r="AE32" s="227"/>
      <c r="AK32" s="240">
        <v>0</v>
      </c>
      <c r="AL32" s="227"/>
      <c r="AM32" s="227"/>
      <c r="AN32" s="227"/>
      <c r="AO32" s="227"/>
      <c r="AR32" s="36"/>
      <c r="BE32" s="243"/>
    </row>
    <row r="33" spans="1:57" s="3" customFormat="1" ht="14.4" hidden="1" customHeight="1">
      <c r="B33" s="36"/>
      <c r="F33" s="37" t="s">
        <v>42</v>
      </c>
      <c r="L33" s="225">
        <v>0</v>
      </c>
      <c r="M33" s="224"/>
      <c r="N33" s="224"/>
      <c r="O33" s="224"/>
      <c r="P33" s="224"/>
      <c r="Q33" s="38"/>
      <c r="R33" s="38"/>
      <c r="S33" s="38"/>
      <c r="T33" s="38"/>
      <c r="U33" s="38"/>
      <c r="V33" s="38"/>
      <c r="W33" s="223">
        <f>ROUND(BD94, 2)</f>
        <v>0</v>
      </c>
      <c r="X33" s="224"/>
      <c r="Y33" s="224"/>
      <c r="Z33" s="224"/>
      <c r="AA33" s="224"/>
      <c r="AB33" s="224"/>
      <c r="AC33" s="224"/>
      <c r="AD33" s="224"/>
      <c r="AE33" s="224"/>
      <c r="AF33" s="38"/>
      <c r="AG33" s="38"/>
      <c r="AH33" s="38"/>
      <c r="AI33" s="38"/>
      <c r="AJ33" s="38"/>
      <c r="AK33" s="223">
        <v>0</v>
      </c>
      <c r="AL33" s="224"/>
      <c r="AM33" s="224"/>
      <c r="AN33" s="224"/>
      <c r="AO33" s="224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43"/>
    </row>
    <row r="34" spans="1:57" s="2" customFormat="1" ht="6.9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242"/>
    </row>
    <row r="35" spans="1:57" s="2" customFormat="1" ht="25.95" customHeight="1">
      <c r="A35" s="31"/>
      <c r="B35" s="32"/>
      <c r="C35" s="40"/>
      <c r="D35" s="41" t="s">
        <v>43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44</v>
      </c>
      <c r="U35" s="42"/>
      <c r="V35" s="42"/>
      <c r="W35" s="42"/>
      <c r="X35" s="239" t="s">
        <v>45</v>
      </c>
      <c r="Y35" s="237"/>
      <c r="Z35" s="237"/>
      <c r="AA35" s="237"/>
      <c r="AB35" s="237"/>
      <c r="AC35" s="42"/>
      <c r="AD35" s="42"/>
      <c r="AE35" s="42"/>
      <c r="AF35" s="42"/>
      <c r="AG35" s="42"/>
      <c r="AH35" s="42"/>
      <c r="AI35" s="42"/>
      <c r="AJ35" s="42"/>
      <c r="AK35" s="236">
        <f>SUM(AK26:AK33)</f>
        <v>0</v>
      </c>
      <c r="AL35" s="237"/>
      <c r="AM35" s="237"/>
      <c r="AN35" s="237"/>
      <c r="AO35" s="238"/>
      <c r="AP35" s="40"/>
      <c r="AQ35" s="40"/>
      <c r="AR35" s="32"/>
      <c r="BE35" s="31"/>
    </row>
    <row r="36" spans="1:57" s="2" customFormat="1" ht="6.9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" customHeight="1">
      <c r="B38" s="19"/>
      <c r="AR38" s="19"/>
    </row>
    <row r="39" spans="1:57" s="1" customFormat="1" ht="14.4" customHeight="1">
      <c r="B39" s="19"/>
      <c r="AR39" s="19"/>
    </row>
    <row r="40" spans="1:57" s="1" customFormat="1" ht="14.4" customHeight="1">
      <c r="B40" s="19"/>
      <c r="AR40" s="19"/>
    </row>
    <row r="41" spans="1:57" s="1" customFormat="1" ht="14.4" customHeight="1">
      <c r="B41" s="19"/>
      <c r="AR41" s="19"/>
    </row>
    <row r="42" spans="1:57" s="1" customFormat="1" ht="14.4" customHeight="1">
      <c r="B42" s="19"/>
      <c r="AR42" s="19"/>
    </row>
    <row r="43" spans="1:57" s="1" customFormat="1" ht="14.4" customHeight="1">
      <c r="B43" s="19"/>
      <c r="AR43" s="19"/>
    </row>
    <row r="44" spans="1:57" s="1" customFormat="1" ht="14.4" customHeight="1">
      <c r="B44" s="19"/>
      <c r="AR44" s="19"/>
    </row>
    <row r="45" spans="1:57" s="1" customFormat="1" ht="14.4" customHeight="1">
      <c r="B45" s="19"/>
      <c r="AR45" s="19"/>
    </row>
    <row r="46" spans="1:57" s="1" customFormat="1" ht="14.4" customHeight="1">
      <c r="B46" s="19"/>
      <c r="AR46" s="19"/>
    </row>
    <row r="47" spans="1:57" s="1" customFormat="1" ht="14.4" customHeight="1">
      <c r="B47" s="19"/>
      <c r="AR47" s="19"/>
    </row>
    <row r="48" spans="1:57" s="1" customFormat="1" ht="14.4" customHeight="1">
      <c r="B48" s="19"/>
      <c r="AR48" s="19"/>
    </row>
    <row r="49" spans="1:57" s="2" customFormat="1" ht="14.4" customHeight="1">
      <c r="B49" s="44"/>
      <c r="D49" s="45" t="s">
        <v>46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47</v>
      </c>
      <c r="AI49" s="46"/>
      <c r="AJ49" s="46"/>
      <c r="AK49" s="46"/>
      <c r="AL49" s="46"/>
      <c r="AM49" s="46"/>
      <c r="AN49" s="46"/>
      <c r="AO49" s="46"/>
      <c r="AR49" s="44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3.2">
      <c r="A60" s="31"/>
      <c r="B60" s="32"/>
      <c r="C60" s="31"/>
      <c r="D60" s="47" t="s">
        <v>48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7" t="s">
        <v>49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7" t="s">
        <v>48</v>
      </c>
      <c r="AI60" s="34"/>
      <c r="AJ60" s="34"/>
      <c r="AK60" s="34"/>
      <c r="AL60" s="34"/>
      <c r="AM60" s="47" t="s">
        <v>49</v>
      </c>
      <c r="AN60" s="34"/>
      <c r="AO60" s="34"/>
      <c r="AP60" s="31"/>
      <c r="AQ60" s="31"/>
      <c r="AR60" s="32"/>
      <c r="BE60" s="31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3.2">
      <c r="A64" s="31"/>
      <c r="B64" s="32"/>
      <c r="C64" s="31"/>
      <c r="D64" s="45" t="s">
        <v>50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5" t="s">
        <v>51</v>
      </c>
      <c r="AI64" s="48"/>
      <c r="AJ64" s="48"/>
      <c r="AK64" s="48"/>
      <c r="AL64" s="48"/>
      <c r="AM64" s="48"/>
      <c r="AN64" s="48"/>
      <c r="AO64" s="48"/>
      <c r="AP64" s="31"/>
      <c r="AQ64" s="31"/>
      <c r="AR64" s="32"/>
      <c r="BE64" s="31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3.2">
      <c r="A75" s="31"/>
      <c r="B75" s="32"/>
      <c r="C75" s="31"/>
      <c r="D75" s="47" t="s">
        <v>48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7" t="s">
        <v>49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7" t="s">
        <v>48</v>
      </c>
      <c r="AI75" s="34"/>
      <c r="AJ75" s="34"/>
      <c r="AK75" s="34"/>
      <c r="AL75" s="34"/>
      <c r="AM75" s="47" t="s">
        <v>49</v>
      </c>
      <c r="AN75" s="34"/>
      <c r="AO75" s="34"/>
      <c r="AP75" s="31"/>
      <c r="AQ75" s="31"/>
      <c r="AR75" s="32"/>
      <c r="BE75" s="31"/>
    </row>
    <row r="76" spans="1:57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2"/>
      <c r="BE77" s="31"/>
    </row>
    <row r="81" spans="1:91" s="2" customFormat="1" ht="6.9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2"/>
      <c r="BE81" s="31"/>
    </row>
    <row r="82" spans="1:91" s="2" customFormat="1" ht="24.9" customHeight="1">
      <c r="A82" s="31"/>
      <c r="B82" s="32"/>
      <c r="C82" s="20" t="s">
        <v>52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3"/>
      <c r="C84" s="26"/>
      <c r="AR84" s="53"/>
    </row>
    <row r="85" spans="1:91" s="5" customFormat="1" ht="36.9" customHeight="1">
      <c r="B85" s="54"/>
      <c r="C85" s="55" t="s">
        <v>13</v>
      </c>
      <c r="L85" s="228" t="str">
        <f>K6</f>
        <v>,,Living Lab,, Dropie</v>
      </c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229"/>
      <c r="AI85" s="229"/>
      <c r="AJ85" s="229"/>
      <c r="AK85" s="229"/>
      <c r="AL85" s="229"/>
      <c r="AM85" s="229"/>
      <c r="AN85" s="229"/>
      <c r="AO85" s="229"/>
      <c r="AR85" s="54"/>
    </row>
    <row r="86" spans="1:91" s="2" customFormat="1" ht="6.9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6" t="s">
        <v>17</v>
      </c>
      <c r="D87" s="31"/>
      <c r="E87" s="31"/>
      <c r="F87" s="31"/>
      <c r="G87" s="31"/>
      <c r="H87" s="31"/>
      <c r="I87" s="31"/>
      <c r="J87" s="31"/>
      <c r="K87" s="31"/>
      <c r="L87" s="56" t="str">
        <f>IF(K8="","",K8)</f>
        <v>Kolárovská 55, Zemianska Olča 946 14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19</v>
      </c>
      <c r="AJ87" s="31"/>
      <c r="AK87" s="31"/>
      <c r="AL87" s="31"/>
      <c r="AM87" s="230" t="str">
        <f>IF(AN8= "","",AN8)</f>
        <v>28. 3. 2024</v>
      </c>
      <c r="AN87" s="230"/>
      <c r="AO87" s="31"/>
      <c r="AP87" s="31"/>
      <c r="AQ87" s="31"/>
      <c r="AR87" s="32"/>
      <c r="BE87" s="31"/>
    </row>
    <row r="88" spans="1:91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15" customHeight="1">
      <c r="A89" s="31"/>
      <c r="B89" s="32"/>
      <c r="C89" s="26" t="s">
        <v>21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SEV SAŽP Dropie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27</v>
      </c>
      <c r="AJ89" s="31"/>
      <c r="AK89" s="31"/>
      <c r="AL89" s="31"/>
      <c r="AM89" s="211" t="str">
        <f>IF(E17="","",E17)</f>
        <v>ING. LIBOR STEHLÍK</v>
      </c>
      <c r="AN89" s="212"/>
      <c r="AO89" s="212"/>
      <c r="AP89" s="212"/>
      <c r="AQ89" s="31"/>
      <c r="AR89" s="32"/>
      <c r="AS89" s="207" t="s">
        <v>53</v>
      </c>
      <c r="AT89" s="208"/>
      <c r="AU89" s="58"/>
      <c r="AV89" s="58"/>
      <c r="AW89" s="58"/>
      <c r="AX89" s="58"/>
      <c r="AY89" s="58"/>
      <c r="AZ89" s="58"/>
      <c r="BA89" s="58"/>
      <c r="BB89" s="58"/>
      <c r="BC89" s="58"/>
      <c r="BD89" s="59"/>
      <c r="BE89" s="31"/>
    </row>
    <row r="90" spans="1:91" s="2" customFormat="1" ht="15.15" customHeight="1">
      <c r="A90" s="31"/>
      <c r="B90" s="32"/>
      <c r="C90" s="26" t="s">
        <v>25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30</v>
      </c>
      <c r="AJ90" s="31"/>
      <c r="AK90" s="31"/>
      <c r="AL90" s="31"/>
      <c r="AM90" s="211" t="str">
        <f>IF(E20="","",E20)</f>
        <v>Ing. Ján Koričanský</v>
      </c>
      <c r="AN90" s="212"/>
      <c r="AO90" s="212"/>
      <c r="AP90" s="212"/>
      <c r="AQ90" s="31"/>
      <c r="AR90" s="32"/>
      <c r="AS90" s="209"/>
      <c r="AT90" s="210"/>
      <c r="AU90" s="60"/>
      <c r="AV90" s="60"/>
      <c r="AW90" s="60"/>
      <c r="AX90" s="60"/>
      <c r="AY90" s="60"/>
      <c r="AZ90" s="60"/>
      <c r="BA90" s="60"/>
      <c r="BB90" s="60"/>
      <c r="BC90" s="60"/>
      <c r="BD90" s="61"/>
      <c r="BE90" s="31"/>
    </row>
    <row r="91" spans="1:91" s="2" customFormat="1" ht="10.95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09"/>
      <c r="AT91" s="210"/>
      <c r="AU91" s="60"/>
      <c r="AV91" s="60"/>
      <c r="AW91" s="60"/>
      <c r="AX91" s="60"/>
      <c r="AY91" s="60"/>
      <c r="AZ91" s="60"/>
      <c r="BA91" s="60"/>
      <c r="BB91" s="60"/>
      <c r="BC91" s="60"/>
      <c r="BD91" s="61"/>
      <c r="BE91" s="31"/>
    </row>
    <row r="92" spans="1:91" s="2" customFormat="1" ht="29.25" customHeight="1">
      <c r="A92" s="31"/>
      <c r="B92" s="32"/>
      <c r="C92" s="213" t="s">
        <v>54</v>
      </c>
      <c r="D92" s="214"/>
      <c r="E92" s="214"/>
      <c r="F92" s="214"/>
      <c r="G92" s="214"/>
      <c r="H92" s="62"/>
      <c r="I92" s="216" t="s">
        <v>55</v>
      </c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5" t="s">
        <v>56</v>
      </c>
      <c r="AH92" s="214"/>
      <c r="AI92" s="214"/>
      <c r="AJ92" s="214"/>
      <c r="AK92" s="214"/>
      <c r="AL92" s="214"/>
      <c r="AM92" s="214"/>
      <c r="AN92" s="216" t="s">
        <v>57</v>
      </c>
      <c r="AO92" s="214"/>
      <c r="AP92" s="217"/>
      <c r="AQ92" s="63" t="s">
        <v>58</v>
      </c>
      <c r="AR92" s="32"/>
      <c r="AS92" s="64" t="s">
        <v>59</v>
      </c>
      <c r="AT92" s="65" t="s">
        <v>60</v>
      </c>
      <c r="AU92" s="65" t="s">
        <v>61</v>
      </c>
      <c r="AV92" s="65" t="s">
        <v>62</v>
      </c>
      <c r="AW92" s="65" t="s">
        <v>63</v>
      </c>
      <c r="AX92" s="65" t="s">
        <v>64</v>
      </c>
      <c r="AY92" s="65" t="s">
        <v>65</v>
      </c>
      <c r="AZ92" s="65" t="s">
        <v>66</v>
      </c>
      <c r="BA92" s="65" t="s">
        <v>67</v>
      </c>
      <c r="BB92" s="65" t="s">
        <v>68</v>
      </c>
      <c r="BC92" s="65" t="s">
        <v>69</v>
      </c>
      <c r="BD92" s="66" t="s">
        <v>70</v>
      </c>
      <c r="BE92" s="31"/>
    </row>
    <row r="93" spans="1:91" s="2" customFormat="1" ht="10.9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7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9"/>
      <c r="BE93" s="31"/>
    </row>
    <row r="94" spans="1:91" s="6" customFormat="1" ht="32.4" customHeight="1">
      <c r="B94" s="70"/>
      <c r="C94" s="71" t="s">
        <v>71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221">
        <f>ROUND(SUM(AG95:AG103),2)</f>
        <v>0</v>
      </c>
      <c r="AH94" s="221"/>
      <c r="AI94" s="221"/>
      <c r="AJ94" s="221"/>
      <c r="AK94" s="221"/>
      <c r="AL94" s="221"/>
      <c r="AM94" s="221"/>
      <c r="AN94" s="222">
        <f t="shared" ref="AN94:AN103" si="0">SUM(AG94,AT94)</f>
        <v>0</v>
      </c>
      <c r="AO94" s="222"/>
      <c r="AP94" s="222"/>
      <c r="AQ94" s="74" t="s">
        <v>1</v>
      </c>
      <c r="AR94" s="70"/>
      <c r="AS94" s="75">
        <f>ROUND(SUM(AS95:AS103),2)</f>
        <v>0</v>
      </c>
      <c r="AT94" s="76">
        <f t="shared" ref="AT94:AT103" si="1">ROUND(SUM(AV94:AW94),2)</f>
        <v>0</v>
      </c>
      <c r="AU94" s="77">
        <f>ROUND(SUM(AU95:AU103),5)</f>
        <v>0</v>
      </c>
      <c r="AV94" s="76">
        <f>ROUND(AZ94*L29,2)</f>
        <v>0</v>
      </c>
      <c r="AW94" s="76">
        <f>ROUND(BA94*L30,2)</f>
        <v>0</v>
      </c>
      <c r="AX94" s="76">
        <f>ROUND(BB94*L29,2)</f>
        <v>0</v>
      </c>
      <c r="AY94" s="76">
        <f>ROUND(BC94*L30,2)</f>
        <v>0</v>
      </c>
      <c r="AZ94" s="76">
        <f>ROUND(SUM(AZ95:AZ103),2)</f>
        <v>0</v>
      </c>
      <c r="BA94" s="76">
        <f>ROUND(SUM(BA95:BA103),2)</f>
        <v>0</v>
      </c>
      <c r="BB94" s="76">
        <f>ROUND(SUM(BB95:BB103),2)</f>
        <v>0</v>
      </c>
      <c r="BC94" s="76">
        <f>ROUND(SUM(BC95:BC103),2)</f>
        <v>0</v>
      </c>
      <c r="BD94" s="78">
        <f>ROUND(SUM(BD95:BD103),2)</f>
        <v>0</v>
      </c>
      <c r="BS94" s="79" t="s">
        <v>72</v>
      </c>
      <c r="BT94" s="79" t="s">
        <v>73</v>
      </c>
      <c r="BU94" s="80" t="s">
        <v>74</v>
      </c>
      <c r="BV94" s="79" t="s">
        <v>75</v>
      </c>
      <c r="BW94" s="79" t="s">
        <v>4</v>
      </c>
      <c r="BX94" s="79" t="s">
        <v>76</v>
      </c>
      <c r="CL94" s="79" t="s">
        <v>1</v>
      </c>
    </row>
    <row r="95" spans="1:91" s="7" customFormat="1" ht="24.75" customHeight="1">
      <c r="A95" s="81" t="s">
        <v>77</v>
      </c>
      <c r="B95" s="82"/>
      <c r="C95" s="83"/>
      <c r="D95" s="218"/>
      <c r="E95" s="218"/>
      <c r="F95" s="218"/>
      <c r="G95" s="218"/>
      <c r="H95" s="218"/>
      <c r="I95" s="84"/>
      <c r="J95" s="218" t="s">
        <v>78</v>
      </c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9">
        <f>'SO01 TANYA - Búracie práce'!J30</f>
        <v>0</v>
      </c>
      <c r="AH95" s="220"/>
      <c r="AI95" s="220"/>
      <c r="AJ95" s="220"/>
      <c r="AK95" s="220"/>
      <c r="AL95" s="220"/>
      <c r="AM95" s="220"/>
      <c r="AN95" s="219">
        <f t="shared" si="0"/>
        <v>0</v>
      </c>
      <c r="AO95" s="220"/>
      <c r="AP95" s="220"/>
      <c r="AQ95" s="85" t="s">
        <v>79</v>
      </c>
      <c r="AR95" s="82"/>
      <c r="AS95" s="86">
        <v>0</v>
      </c>
      <c r="AT95" s="87">
        <f t="shared" si="1"/>
        <v>0</v>
      </c>
      <c r="AU95" s="88">
        <f>'SO01 TANYA - Búracie práce'!P124</f>
        <v>0</v>
      </c>
      <c r="AV95" s="87">
        <f>'SO01 TANYA - Búracie práce'!J33</f>
        <v>0</v>
      </c>
      <c r="AW95" s="87">
        <f>'SO01 TANYA - Búracie práce'!J34</f>
        <v>0</v>
      </c>
      <c r="AX95" s="87">
        <f>'SO01 TANYA - Búracie práce'!J35</f>
        <v>0</v>
      </c>
      <c r="AY95" s="87">
        <f>'SO01 TANYA - Búracie práce'!J36</f>
        <v>0</v>
      </c>
      <c r="AZ95" s="87">
        <f>'SO01 TANYA - Búracie práce'!F33</f>
        <v>0</v>
      </c>
      <c r="BA95" s="87">
        <f>'SO01 TANYA - Búracie práce'!F34</f>
        <v>0</v>
      </c>
      <c r="BB95" s="87">
        <f>'SO01 TANYA - Búracie práce'!F35</f>
        <v>0</v>
      </c>
      <c r="BC95" s="87">
        <f>'SO01 TANYA - Búracie práce'!F36</f>
        <v>0</v>
      </c>
      <c r="BD95" s="89">
        <f>'SO01 TANYA - Búracie práce'!F37</f>
        <v>0</v>
      </c>
      <c r="BT95" s="90" t="s">
        <v>80</v>
      </c>
      <c r="BV95" s="90" t="s">
        <v>75</v>
      </c>
      <c r="BW95" s="90" t="s">
        <v>81</v>
      </c>
      <c r="BX95" s="90" t="s">
        <v>4</v>
      </c>
      <c r="CL95" s="90" t="s">
        <v>1</v>
      </c>
      <c r="CM95" s="90" t="s">
        <v>73</v>
      </c>
    </row>
    <row r="96" spans="1:91" s="7" customFormat="1" ht="24.75" customHeight="1">
      <c r="A96" s="81" t="s">
        <v>77</v>
      </c>
      <c r="B96" s="82"/>
      <c r="C96" s="83"/>
      <c r="D96" s="218"/>
      <c r="E96" s="218"/>
      <c r="F96" s="218"/>
      <c r="G96" s="218"/>
      <c r="H96" s="218"/>
      <c r="I96" s="84"/>
      <c r="J96" s="218" t="s">
        <v>82</v>
      </c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9">
        <f>'SO01 TANYA - Nový stav'!J30</f>
        <v>0</v>
      </c>
      <c r="AH96" s="220"/>
      <c r="AI96" s="220"/>
      <c r="AJ96" s="220"/>
      <c r="AK96" s="220"/>
      <c r="AL96" s="220"/>
      <c r="AM96" s="220"/>
      <c r="AN96" s="219">
        <f t="shared" si="0"/>
        <v>0</v>
      </c>
      <c r="AO96" s="220"/>
      <c r="AP96" s="220"/>
      <c r="AQ96" s="85" t="s">
        <v>79</v>
      </c>
      <c r="AR96" s="82"/>
      <c r="AS96" s="86">
        <v>0</v>
      </c>
      <c r="AT96" s="87">
        <f t="shared" si="1"/>
        <v>0</v>
      </c>
      <c r="AU96" s="88">
        <f>'SO01 TANYA - Nový stav'!P131</f>
        <v>0</v>
      </c>
      <c r="AV96" s="87">
        <f>'SO01 TANYA - Nový stav'!J33</f>
        <v>0</v>
      </c>
      <c r="AW96" s="87">
        <f>'SO01 TANYA - Nový stav'!J34</f>
        <v>0</v>
      </c>
      <c r="AX96" s="87">
        <f>'SO01 TANYA - Nový stav'!J35</f>
        <v>0</v>
      </c>
      <c r="AY96" s="87">
        <f>'SO01 TANYA - Nový stav'!J36</f>
        <v>0</v>
      </c>
      <c r="AZ96" s="87">
        <f>'SO01 TANYA - Nový stav'!F33</f>
        <v>0</v>
      </c>
      <c r="BA96" s="87">
        <f>'SO01 TANYA - Nový stav'!F34</f>
        <v>0</v>
      </c>
      <c r="BB96" s="87">
        <f>'SO01 TANYA - Nový stav'!F35</f>
        <v>0</v>
      </c>
      <c r="BC96" s="87">
        <f>'SO01 TANYA - Nový stav'!F36</f>
        <v>0</v>
      </c>
      <c r="BD96" s="89">
        <f>'SO01 TANYA - Nový stav'!F37</f>
        <v>0</v>
      </c>
      <c r="BT96" s="90" t="s">
        <v>80</v>
      </c>
      <c r="BV96" s="90" t="s">
        <v>75</v>
      </c>
      <c r="BW96" s="90" t="s">
        <v>83</v>
      </c>
      <c r="BX96" s="90" t="s">
        <v>4</v>
      </c>
      <c r="CL96" s="90" t="s">
        <v>1</v>
      </c>
      <c r="CM96" s="90" t="s">
        <v>73</v>
      </c>
    </row>
    <row r="97" spans="1:91" s="7" customFormat="1" ht="24.75" customHeight="1">
      <c r="A97" s="81" t="s">
        <v>77</v>
      </c>
      <c r="B97" s="82"/>
      <c r="C97" s="83"/>
      <c r="D97" s="218"/>
      <c r="E97" s="218"/>
      <c r="F97" s="218"/>
      <c r="G97" s="218"/>
      <c r="H97" s="218"/>
      <c r="I97" s="84"/>
      <c r="J97" s="218" t="s">
        <v>84</v>
      </c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9">
        <f>'SO03 VODÁREŇ - búracie práce'!J30</f>
        <v>0</v>
      </c>
      <c r="AH97" s="220"/>
      <c r="AI97" s="220"/>
      <c r="AJ97" s="220"/>
      <c r="AK97" s="220"/>
      <c r="AL97" s="220"/>
      <c r="AM97" s="220"/>
      <c r="AN97" s="219">
        <f t="shared" si="0"/>
        <v>0</v>
      </c>
      <c r="AO97" s="220"/>
      <c r="AP97" s="220"/>
      <c r="AQ97" s="85" t="s">
        <v>79</v>
      </c>
      <c r="AR97" s="82"/>
      <c r="AS97" s="86">
        <v>0</v>
      </c>
      <c r="AT97" s="87">
        <f t="shared" si="1"/>
        <v>0</v>
      </c>
      <c r="AU97" s="88">
        <f>'SO03 VODÁREŇ - búracie práce'!P123</f>
        <v>0</v>
      </c>
      <c r="AV97" s="87">
        <f>'SO03 VODÁREŇ - búracie práce'!J33</f>
        <v>0</v>
      </c>
      <c r="AW97" s="87">
        <f>'SO03 VODÁREŇ - búracie práce'!J34</f>
        <v>0</v>
      </c>
      <c r="AX97" s="87">
        <f>'SO03 VODÁREŇ - búracie práce'!J35</f>
        <v>0</v>
      </c>
      <c r="AY97" s="87">
        <f>'SO03 VODÁREŇ - búracie práce'!J36</f>
        <v>0</v>
      </c>
      <c r="AZ97" s="87">
        <f>'SO03 VODÁREŇ - búracie práce'!F33</f>
        <v>0</v>
      </c>
      <c r="BA97" s="87">
        <f>'SO03 VODÁREŇ - búracie práce'!F34</f>
        <v>0</v>
      </c>
      <c r="BB97" s="87">
        <f>'SO03 VODÁREŇ - búracie práce'!F35</f>
        <v>0</v>
      </c>
      <c r="BC97" s="87">
        <f>'SO03 VODÁREŇ - búracie práce'!F36</f>
        <v>0</v>
      </c>
      <c r="BD97" s="89">
        <f>'SO03 VODÁREŇ - búracie práce'!F37</f>
        <v>0</v>
      </c>
      <c r="BT97" s="90" t="s">
        <v>80</v>
      </c>
      <c r="BV97" s="90" t="s">
        <v>75</v>
      </c>
      <c r="BW97" s="90" t="s">
        <v>85</v>
      </c>
      <c r="BX97" s="90" t="s">
        <v>4</v>
      </c>
      <c r="CL97" s="90" t="s">
        <v>1</v>
      </c>
      <c r="CM97" s="90" t="s">
        <v>73</v>
      </c>
    </row>
    <row r="98" spans="1:91" s="7" customFormat="1" ht="24.75" customHeight="1">
      <c r="A98" s="81" t="s">
        <v>77</v>
      </c>
      <c r="B98" s="82"/>
      <c r="C98" s="83"/>
      <c r="D98" s="218"/>
      <c r="E98" s="218"/>
      <c r="F98" s="218"/>
      <c r="G98" s="218"/>
      <c r="H98" s="218"/>
      <c r="I98" s="84"/>
      <c r="J98" s="218" t="s">
        <v>86</v>
      </c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8"/>
      <c r="AD98" s="218"/>
      <c r="AE98" s="218"/>
      <c r="AF98" s="218"/>
      <c r="AG98" s="219">
        <f>'SO03 VODÁREŇ -nový stav'!J30</f>
        <v>0</v>
      </c>
      <c r="AH98" s="220"/>
      <c r="AI98" s="220"/>
      <c r="AJ98" s="220"/>
      <c r="AK98" s="220"/>
      <c r="AL98" s="220"/>
      <c r="AM98" s="220"/>
      <c r="AN98" s="219">
        <f t="shared" si="0"/>
        <v>0</v>
      </c>
      <c r="AO98" s="220"/>
      <c r="AP98" s="220"/>
      <c r="AQ98" s="85" t="s">
        <v>79</v>
      </c>
      <c r="AR98" s="82"/>
      <c r="AS98" s="86">
        <v>0</v>
      </c>
      <c r="AT98" s="87">
        <f t="shared" si="1"/>
        <v>0</v>
      </c>
      <c r="AU98" s="88">
        <f>'SO03 VODÁREŇ -nový stav'!P130</f>
        <v>0</v>
      </c>
      <c r="AV98" s="87">
        <f>'SO03 VODÁREŇ -nový stav'!J33</f>
        <v>0</v>
      </c>
      <c r="AW98" s="87">
        <f>'SO03 VODÁREŇ -nový stav'!J34</f>
        <v>0</v>
      </c>
      <c r="AX98" s="87">
        <f>'SO03 VODÁREŇ -nový stav'!J35</f>
        <v>0</v>
      </c>
      <c r="AY98" s="87">
        <f>'SO03 VODÁREŇ -nový stav'!J36</f>
        <v>0</v>
      </c>
      <c r="AZ98" s="87">
        <f>'SO03 VODÁREŇ -nový stav'!F33</f>
        <v>0</v>
      </c>
      <c r="BA98" s="87">
        <f>'SO03 VODÁREŇ -nový stav'!F34</f>
        <v>0</v>
      </c>
      <c r="BB98" s="87">
        <f>'SO03 VODÁREŇ -nový stav'!F35</f>
        <v>0</v>
      </c>
      <c r="BC98" s="87">
        <f>'SO03 VODÁREŇ -nový stav'!F36</f>
        <v>0</v>
      </c>
      <c r="BD98" s="89">
        <f>'SO03 VODÁREŇ -nový stav'!F37</f>
        <v>0</v>
      </c>
      <c r="BT98" s="90" t="s">
        <v>80</v>
      </c>
      <c r="BV98" s="90" t="s">
        <v>75</v>
      </c>
      <c r="BW98" s="90" t="s">
        <v>87</v>
      </c>
      <c r="BX98" s="90" t="s">
        <v>4</v>
      </c>
      <c r="CL98" s="90" t="s">
        <v>1</v>
      </c>
      <c r="CM98" s="90" t="s">
        <v>73</v>
      </c>
    </row>
    <row r="99" spans="1:91" s="7" customFormat="1" ht="24.75" customHeight="1">
      <c r="A99" s="81" t="s">
        <v>77</v>
      </c>
      <c r="B99" s="82"/>
      <c r="C99" s="83"/>
      <c r="D99" s="218"/>
      <c r="E99" s="218"/>
      <c r="F99" s="218"/>
      <c r="G99" s="218"/>
      <c r="H99" s="218"/>
      <c r="I99" s="84"/>
      <c r="J99" s="218" t="s">
        <v>88</v>
      </c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8"/>
      <c r="AG99" s="219">
        <f>'SO05 PERGOLA'!J30</f>
        <v>0</v>
      </c>
      <c r="AH99" s="220"/>
      <c r="AI99" s="220"/>
      <c r="AJ99" s="220"/>
      <c r="AK99" s="220"/>
      <c r="AL99" s="220"/>
      <c r="AM99" s="220"/>
      <c r="AN99" s="219">
        <f t="shared" si="0"/>
        <v>0</v>
      </c>
      <c r="AO99" s="220"/>
      <c r="AP99" s="220"/>
      <c r="AQ99" s="85" t="s">
        <v>79</v>
      </c>
      <c r="AR99" s="82"/>
      <c r="AS99" s="86">
        <v>0</v>
      </c>
      <c r="AT99" s="87">
        <f t="shared" si="1"/>
        <v>0</v>
      </c>
      <c r="AU99" s="88">
        <f>'SO05 PERGOLA'!P127</f>
        <v>0</v>
      </c>
      <c r="AV99" s="87">
        <f>'SO05 PERGOLA'!J33</f>
        <v>0</v>
      </c>
      <c r="AW99" s="87">
        <f>'SO05 PERGOLA'!J34</f>
        <v>0</v>
      </c>
      <c r="AX99" s="87">
        <f>'SO05 PERGOLA'!J35</f>
        <v>0</v>
      </c>
      <c r="AY99" s="87">
        <f>'SO05 PERGOLA'!J36</f>
        <v>0</v>
      </c>
      <c r="AZ99" s="87">
        <f>'SO05 PERGOLA'!F33</f>
        <v>0</v>
      </c>
      <c r="BA99" s="87">
        <f>'SO05 PERGOLA'!F34</f>
        <v>0</v>
      </c>
      <c r="BB99" s="87">
        <f>'SO05 PERGOLA'!F35</f>
        <v>0</v>
      </c>
      <c r="BC99" s="87">
        <f>'SO05 PERGOLA'!F36</f>
        <v>0</v>
      </c>
      <c r="BD99" s="89">
        <f>'SO05 PERGOLA'!F37</f>
        <v>0</v>
      </c>
      <c r="BT99" s="90" t="s">
        <v>80</v>
      </c>
      <c r="BV99" s="90" t="s">
        <v>75</v>
      </c>
      <c r="BW99" s="90" t="s">
        <v>89</v>
      </c>
      <c r="BX99" s="90" t="s">
        <v>4</v>
      </c>
      <c r="CL99" s="90" t="s">
        <v>1</v>
      </c>
      <c r="CM99" s="90" t="s">
        <v>73</v>
      </c>
    </row>
    <row r="100" spans="1:91" s="7" customFormat="1" ht="24.75" customHeight="1">
      <c r="A100" s="81" t="s">
        <v>77</v>
      </c>
      <c r="B100" s="82"/>
      <c r="C100" s="83"/>
      <c r="D100" s="218"/>
      <c r="E100" s="218"/>
      <c r="F100" s="218"/>
      <c r="G100" s="218"/>
      <c r="H100" s="218"/>
      <c r="I100" s="84"/>
      <c r="J100" s="218" t="s">
        <v>90</v>
      </c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9">
        <f>'ZTI TANYA'!J30</f>
        <v>0</v>
      </c>
      <c r="AH100" s="220"/>
      <c r="AI100" s="220"/>
      <c r="AJ100" s="220"/>
      <c r="AK100" s="220"/>
      <c r="AL100" s="220"/>
      <c r="AM100" s="220"/>
      <c r="AN100" s="219">
        <f t="shared" si="0"/>
        <v>0</v>
      </c>
      <c r="AO100" s="220"/>
      <c r="AP100" s="220"/>
      <c r="AQ100" s="85" t="s">
        <v>79</v>
      </c>
      <c r="AR100" s="82"/>
      <c r="AS100" s="86">
        <v>0</v>
      </c>
      <c r="AT100" s="87">
        <f t="shared" si="1"/>
        <v>0</v>
      </c>
      <c r="AU100" s="88">
        <f>'ZTI TANYA'!P119</f>
        <v>0</v>
      </c>
      <c r="AV100" s="87">
        <f>'ZTI TANYA'!J33</f>
        <v>0</v>
      </c>
      <c r="AW100" s="87">
        <f>'ZTI TANYA'!J34</f>
        <v>0</v>
      </c>
      <c r="AX100" s="87">
        <f>'ZTI TANYA'!J35</f>
        <v>0</v>
      </c>
      <c r="AY100" s="87">
        <f>'ZTI TANYA'!J36</f>
        <v>0</v>
      </c>
      <c r="AZ100" s="87">
        <f>'ZTI TANYA'!F33</f>
        <v>0</v>
      </c>
      <c r="BA100" s="87">
        <f>'ZTI TANYA'!F34</f>
        <v>0</v>
      </c>
      <c r="BB100" s="87">
        <f>'ZTI TANYA'!F35</f>
        <v>0</v>
      </c>
      <c r="BC100" s="87">
        <f>'ZTI TANYA'!F36</f>
        <v>0</v>
      </c>
      <c r="BD100" s="89">
        <f>'ZTI TANYA'!F37</f>
        <v>0</v>
      </c>
      <c r="BT100" s="90" t="s">
        <v>80</v>
      </c>
      <c r="BV100" s="90" t="s">
        <v>75</v>
      </c>
      <c r="BW100" s="90" t="s">
        <v>91</v>
      </c>
      <c r="BX100" s="90" t="s">
        <v>4</v>
      </c>
      <c r="CL100" s="90" t="s">
        <v>1</v>
      </c>
      <c r="CM100" s="90" t="s">
        <v>73</v>
      </c>
    </row>
    <row r="101" spans="1:91" s="7" customFormat="1" ht="24.75" customHeight="1">
      <c r="A101" s="81" t="s">
        <v>77</v>
      </c>
      <c r="B101" s="82"/>
      <c r="C101" s="83"/>
      <c r="D101" s="218"/>
      <c r="E101" s="218"/>
      <c r="F101" s="218"/>
      <c r="G101" s="218"/>
      <c r="H101" s="218"/>
      <c r="I101" s="84"/>
      <c r="J101" s="218" t="s">
        <v>92</v>
      </c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218"/>
      <c r="AB101" s="218"/>
      <c r="AC101" s="218"/>
      <c r="AD101" s="218"/>
      <c r="AE101" s="218"/>
      <c r="AF101" s="218"/>
      <c r="AG101" s="219">
        <f>'ZTI Vodáreň'!J30</f>
        <v>0</v>
      </c>
      <c r="AH101" s="220"/>
      <c r="AI101" s="220"/>
      <c r="AJ101" s="220"/>
      <c r="AK101" s="220"/>
      <c r="AL101" s="220"/>
      <c r="AM101" s="220"/>
      <c r="AN101" s="219">
        <f t="shared" si="0"/>
        <v>0</v>
      </c>
      <c r="AO101" s="220"/>
      <c r="AP101" s="220"/>
      <c r="AQ101" s="85" t="s">
        <v>79</v>
      </c>
      <c r="AR101" s="82"/>
      <c r="AS101" s="86">
        <v>0</v>
      </c>
      <c r="AT101" s="87">
        <f t="shared" si="1"/>
        <v>0</v>
      </c>
      <c r="AU101" s="88">
        <f>'ZTI Vodáreň'!P119</f>
        <v>0</v>
      </c>
      <c r="AV101" s="87">
        <f>'ZTI Vodáreň'!J33</f>
        <v>0</v>
      </c>
      <c r="AW101" s="87">
        <f>'ZTI Vodáreň'!J34</f>
        <v>0</v>
      </c>
      <c r="AX101" s="87">
        <f>'ZTI Vodáreň'!J35</f>
        <v>0</v>
      </c>
      <c r="AY101" s="87">
        <f>'ZTI Vodáreň'!J36</f>
        <v>0</v>
      </c>
      <c r="AZ101" s="87">
        <f>'ZTI Vodáreň'!F33</f>
        <v>0</v>
      </c>
      <c r="BA101" s="87">
        <f>'ZTI Vodáreň'!F34</f>
        <v>0</v>
      </c>
      <c r="BB101" s="87">
        <f>'ZTI Vodáreň'!F35</f>
        <v>0</v>
      </c>
      <c r="BC101" s="87">
        <f>'ZTI Vodáreň'!F36</f>
        <v>0</v>
      </c>
      <c r="BD101" s="89">
        <f>'ZTI Vodáreň'!F37</f>
        <v>0</v>
      </c>
      <c r="BT101" s="90" t="s">
        <v>80</v>
      </c>
      <c r="BV101" s="90" t="s">
        <v>75</v>
      </c>
      <c r="BW101" s="90" t="s">
        <v>93</v>
      </c>
      <c r="BX101" s="90" t="s">
        <v>4</v>
      </c>
      <c r="CL101" s="90" t="s">
        <v>1</v>
      </c>
      <c r="CM101" s="90" t="s">
        <v>73</v>
      </c>
    </row>
    <row r="102" spans="1:91" s="7" customFormat="1" ht="24.75" customHeight="1">
      <c r="A102" s="81" t="s">
        <v>77</v>
      </c>
      <c r="B102" s="82"/>
      <c r="C102" s="83"/>
      <c r="D102" s="218"/>
      <c r="E102" s="218"/>
      <c r="F102" s="218"/>
      <c r="G102" s="218"/>
      <c r="H102" s="218"/>
      <c r="I102" s="84"/>
      <c r="J102" s="218" t="s">
        <v>94</v>
      </c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9">
        <f>Elektroinštalácia!J30</f>
        <v>0</v>
      </c>
      <c r="AH102" s="220"/>
      <c r="AI102" s="220"/>
      <c r="AJ102" s="220"/>
      <c r="AK102" s="220"/>
      <c r="AL102" s="220"/>
      <c r="AM102" s="220"/>
      <c r="AN102" s="219">
        <f t="shared" si="0"/>
        <v>0</v>
      </c>
      <c r="AO102" s="220"/>
      <c r="AP102" s="220"/>
      <c r="AQ102" s="85" t="s">
        <v>79</v>
      </c>
      <c r="AR102" s="82"/>
      <c r="AS102" s="86">
        <v>0</v>
      </c>
      <c r="AT102" s="87">
        <f t="shared" si="1"/>
        <v>0</v>
      </c>
      <c r="AU102" s="88">
        <f>Elektroinštalácia!P116</f>
        <v>0</v>
      </c>
      <c r="AV102" s="87">
        <f>Elektroinštalácia!J33</f>
        <v>0</v>
      </c>
      <c r="AW102" s="87">
        <f>Elektroinštalácia!J34</f>
        <v>0</v>
      </c>
      <c r="AX102" s="87">
        <f>Elektroinštalácia!J35</f>
        <v>0</v>
      </c>
      <c r="AY102" s="87">
        <f>Elektroinštalácia!J36</f>
        <v>0</v>
      </c>
      <c r="AZ102" s="87">
        <f>Elektroinštalácia!F33</f>
        <v>0</v>
      </c>
      <c r="BA102" s="87">
        <f>Elektroinštalácia!F34</f>
        <v>0</v>
      </c>
      <c r="BB102" s="87">
        <f>Elektroinštalácia!F35</f>
        <v>0</v>
      </c>
      <c r="BC102" s="87">
        <f>Elektroinštalácia!F36</f>
        <v>0</v>
      </c>
      <c r="BD102" s="89">
        <f>Elektroinštalácia!F37</f>
        <v>0</v>
      </c>
      <c r="BT102" s="90" t="s">
        <v>80</v>
      </c>
      <c r="BV102" s="90" t="s">
        <v>75</v>
      </c>
      <c r="BW102" s="90" t="s">
        <v>95</v>
      </c>
      <c r="BX102" s="90" t="s">
        <v>4</v>
      </c>
      <c r="CL102" s="90" t="s">
        <v>1</v>
      </c>
      <c r="CM102" s="90" t="s">
        <v>73</v>
      </c>
    </row>
    <row r="103" spans="1:91" s="7" customFormat="1" ht="24.75" customHeight="1">
      <c r="A103" s="81" t="s">
        <v>77</v>
      </c>
      <c r="B103" s="82"/>
      <c r="C103" s="83"/>
      <c r="D103" s="218"/>
      <c r="E103" s="218"/>
      <c r="F103" s="218"/>
      <c r="G103" s="218"/>
      <c r="H103" s="218"/>
      <c r="I103" s="84"/>
      <c r="J103" s="218" t="s">
        <v>96</v>
      </c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9">
        <f>STROJOVŇA!J30</f>
        <v>0</v>
      </c>
      <c r="AH103" s="220"/>
      <c r="AI103" s="220"/>
      <c r="AJ103" s="220"/>
      <c r="AK103" s="220"/>
      <c r="AL103" s="220"/>
      <c r="AM103" s="220"/>
      <c r="AN103" s="219">
        <f t="shared" si="0"/>
        <v>0</v>
      </c>
      <c r="AO103" s="220"/>
      <c r="AP103" s="220"/>
      <c r="AQ103" s="85" t="s">
        <v>79</v>
      </c>
      <c r="AR103" s="82"/>
      <c r="AS103" s="91">
        <v>0</v>
      </c>
      <c r="AT103" s="92">
        <f t="shared" si="1"/>
        <v>0</v>
      </c>
      <c r="AU103" s="93">
        <f>STROJOVŇA!P118</f>
        <v>0</v>
      </c>
      <c r="AV103" s="92">
        <f>STROJOVŇA!J33</f>
        <v>0</v>
      </c>
      <c r="AW103" s="92">
        <f>STROJOVŇA!J34</f>
        <v>0</v>
      </c>
      <c r="AX103" s="92">
        <f>STROJOVŇA!J35</f>
        <v>0</v>
      </c>
      <c r="AY103" s="92">
        <f>STROJOVŇA!J36</f>
        <v>0</v>
      </c>
      <c r="AZ103" s="92">
        <f>STROJOVŇA!F33</f>
        <v>0</v>
      </c>
      <c r="BA103" s="92">
        <f>STROJOVŇA!F34</f>
        <v>0</v>
      </c>
      <c r="BB103" s="92">
        <f>STROJOVŇA!F35</f>
        <v>0</v>
      </c>
      <c r="BC103" s="92">
        <f>STROJOVŇA!F36</f>
        <v>0</v>
      </c>
      <c r="BD103" s="94">
        <f>STROJOVŇA!F37</f>
        <v>0</v>
      </c>
      <c r="BT103" s="90" t="s">
        <v>80</v>
      </c>
      <c r="BV103" s="90" t="s">
        <v>75</v>
      </c>
      <c r="BW103" s="90" t="s">
        <v>97</v>
      </c>
      <c r="BX103" s="90" t="s">
        <v>4</v>
      </c>
      <c r="CL103" s="90" t="s">
        <v>1</v>
      </c>
      <c r="CM103" s="90" t="s">
        <v>73</v>
      </c>
    </row>
    <row r="104" spans="1:91" s="2" customFormat="1" ht="30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2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</row>
    <row r="105" spans="1:91" s="2" customFormat="1" ht="6.9" customHeight="1">
      <c r="A105" s="31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32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</row>
  </sheetData>
  <mergeCells count="7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D102:H102"/>
    <mergeCell ref="J102:AF102"/>
    <mergeCell ref="AN103:AP103"/>
    <mergeCell ref="AG103:AM103"/>
    <mergeCell ref="D103:H103"/>
    <mergeCell ref="J103:AF103"/>
    <mergeCell ref="D100:H100"/>
    <mergeCell ref="J100:AF100"/>
    <mergeCell ref="AN101:AP101"/>
    <mergeCell ref="AG101:AM101"/>
    <mergeCell ref="D101:H101"/>
    <mergeCell ref="J101:AF101"/>
    <mergeCell ref="D98:H98"/>
    <mergeCell ref="J98:AF98"/>
    <mergeCell ref="AN99:AP99"/>
    <mergeCell ref="AG99:AM99"/>
    <mergeCell ref="D99:H99"/>
    <mergeCell ref="J99:AF99"/>
    <mergeCell ref="D96:H96"/>
    <mergeCell ref="AG96:AM96"/>
    <mergeCell ref="AN96:AP96"/>
    <mergeCell ref="AN97:AP97"/>
    <mergeCell ref="D97:H97"/>
    <mergeCell ref="J97:AF97"/>
    <mergeCell ref="AG97:AM97"/>
    <mergeCell ref="D95:H95"/>
    <mergeCell ref="AG95:AM95"/>
    <mergeCell ref="J95:AF95"/>
    <mergeCell ref="AN95:AP95"/>
    <mergeCell ref="AG94:AM94"/>
    <mergeCell ref="AN94:AP94"/>
    <mergeCell ref="AS89:AT91"/>
    <mergeCell ref="AM90:AP90"/>
    <mergeCell ref="C92:G92"/>
    <mergeCell ref="AG92:AM92"/>
    <mergeCell ref="I92:AF92"/>
    <mergeCell ref="AN92:AP92"/>
  </mergeCells>
  <hyperlinks>
    <hyperlink ref="A95" location="'475_2024 - SO01 TANYA - B...'!C2" display="/"/>
    <hyperlink ref="A96" location="'476_2024 - SO01 TANYA - N...'!C2" display="/"/>
    <hyperlink ref="A97" location="'478_2024 - SO02 VODÁREŇ -...'!C2" display="/"/>
    <hyperlink ref="A98" location="'479_2024 - SO02 VODÁREŇ -...'!C2" display="/"/>
    <hyperlink ref="A99" location="'481_2024 - SO05 PERGOLA V...'!C2" display="/"/>
    <hyperlink ref="A100" location="'482_2024 - ZTI TANYA'!C2" display="/"/>
    <hyperlink ref="A101" location="'483_2024 - ZTI Vodáreň'!C2" display="/"/>
    <hyperlink ref="A102" location="'484_2024 - Elektroinštalá...'!C2" display="/"/>
    <hyperlink ref="A103" location="'485_2024 - STROJOVŇA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7"/>
  <sheetViews>
    <sheetView showGridLines="0" topLeftCell="A74" workbookViewId="0">
      <selection activeCell="Z122" sqref="Z12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34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97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50" t="str">
        <f>'Rekapitulácia stavby'!K6</f>
        <v>,,Living Lab,, Dropie</v>
      </c>
      <c r="F7" s="251"/>
      <c r="G7" s="251"/>
      <c r="H7" s="251"/>
      <c r="L7" s="19"/>
    </row>
    <row r="8" spans="1:46" s="2" customFormat="1" ht="12" customHeight="1">
      <c r="A8" s="31"/>
      <c r="B8" s="32"/>
      <c r="C8" s="31"/>
      <c r="D8" s="26" t="s">
        <v>99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28" t="s">
        <v>96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2" t="str">
        <f>'Rekapitulácia stavby'!E14</f>
        <v>Vyplň údaj</v>
      </c>
      <c r="F18" s="244"/>
      <c r="G18" s="244"/>
      <c r="H18" s="244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48" t="s">
        <v>1</v>
      </c>
      <c r="F27" s="248"/>
      <c r="G27" s="248"/>
      <c r="H27" s="248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ROUND(J118,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37</v>
      </c>
      <c r="E33" s="37" t="s">
        <v>38</v>
      </c>
      <c r="F33" s="101">
        <f>ROUND((SUM(BE118:BE136)),  2)</f>
        <v>0</v>
      </c>
      <c r="G33" s="102"/>
      <c r="H33" s="102"/>
      <c r="I33" s="103">
        <v>0.2</v>
      </c>
      <c r="J33" s="101">
        <f>ROUND(((SUM(BE118:BE136))*I33),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39</v>
      </c>
      <c r="F34" s="101">
        <f>ROUND((SUM(BF118:BF136)),  2)</f>
        <v>0</v>
      </c>
      <c r="G34" s="102"/>
      <c r="H34" s="102"/>
      <c r="I34" s="103">
        <v>0.2</v>
      </c>
      <c r="J34" s="101">
        <f>ROUND(((SUM(BF118:BF136))*I34),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40</v>
      </c>
      <c r="F35" s="104">
        <f>ROUND((SUM(BG118:BG136)),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41</v>
      </c>
      <c r="F36" s="104">
        <f>ROUND((SUM(BH118:BH136)),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42</v>
      </c>
      <c r="F37" s="101">
        <f>ROUND((SUM(BI118:BI136)),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3.2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.2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3.2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100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0" t="str">
        <f>E7</f>
        <v>,,Living Lab,, Dropie</v>
      </c>
      <c r="F85" s="251"/>
      <c r="G85" s="251"/>
      <c r="H85" s="251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28" t="str">
        <f>E9</f>
        <v>STROJOVŇA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101</v>
      </c>
      <c r="D94" s="106"/>
      <c r="E94" s="106"/>
      <c r="F94" s="106"/>
      <c r="G94" s="106"/>
      <c r="H94" s="106"/>
      <c r="I94" s="106"/>
      <c r="J94" s="115" t="s">
        <v>102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customHeight="1">
      <c r="A96" s="31"/>
      <c r="B96" s="32"/>
      <c r="C96" s="116" t="s">
        <v>103</v>
      </c>
      <c r="D96" s="31"/>
      <c r="E96" s="31"/>
      <c r="F96" s="31"/>
      <c r="G96" s="31"/>
      <c r="H96" s="31"/>
      <c r="I96" s="31"/>
      <c r="J96" s="73">
        <f>J118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104</v>
      </c>
    </row>
    <row r="97" spans="1:31" s="9" customFormat="1" ht="24.9" customHeight="1">
      <c r="B97" s="117"/>
      <c r="D97" s="118" t="s">
        <v>1177</v>
      </c>
      <c r="E97" s="119"/>
      <c r="F97" s="119"/>
      <c r="G97" s="119"/>
      <c r="H97" s="119"/>
      <c r="I97" s="119"/>
      <c r="J97" s="120">
        <f>J119</f>
        <v>0</v>
      </c>
      <c r="L97" s="117"/>
    </row>
    <row r="98" spans="1:31" s="9" customFormat="1" ht="24.9" customHeight="1">
      <c r="B98" s="117"/>
      <c r="D98" s="118" t="s">
        <v>1178</v>
      </c>
      <c r="E98" s="119"/>
      <c r="F98" s="119"/>
      <c r="G98" s="119"/>
      <c r="H98" s="119"/>
      <c r="I98" s="119"/>
      <c r="J98" s="120">
        <f>J131</f>
        <v>0</v>
      </c>
      <c r="L98" s="117"/>
    </row>
    <row r="99" spans="1:31" s="2" customFormat="1" ht="21.75" customHeight="1">
      <c r="A99" s="31"/>
      <c r="B99" s="32"/>
      <c r="C99" s="31"/>
      <c r="D99" s="31"/>
      <c r="E99" s="31"/>
      <c r="F99" s="31"/>
      <c r="G99" s="31"/>
      <c r="H99" s="31"/>
      <c r="I99" s="31"/>
      <c r="J99" s="31"/>
      <c r="K99" s="31"/>
      <c r="L99" s="44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</row>
    <row r="100" spans="1:31" s="2" customFormat="1" ht="6.9" customHeight="1">
      <c r="A100" s="31"/>
      <c r="B100" s="49"/>
      <c r="C100" s="50"/>
      <c r="D100" s="50"/>
      <c r="E100" s="50"/>
      <c r="F100" s="50"/>
      <c r="G100" s="50"/>
      <c r="H100" s="50"/>
      <c r="I100" s="50"/>
      <c r="J100" s="50"/>
      <c r="K100" s="50"/>
      <c r="L100" s="44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4" spans="1:31" s="2" customFormat="1" ht="6.9" customHeight="1">
      <c r="A104" s="31"/>
      <c r="B104" s="51"/>
      <c r="C104" s="52"/>
      <c r="D104" s="52"/>
      <c r="E104" s="52"/>
      <c r="F104" s="52"/>
      <c r="G104" s="52"/>
      <c r="H104" s="52"/>
      <c r="I104" s="52"/>
      <c r="J104" s="52"/>
      <c r="K104" s="52"/>
      <c r="L104" s="44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24.9" customHeight="1">
      <c r="A105" s="31"/>
      <c r="B105" s="32"/>
      <c r="C105" s="20" t="s">
        <v>113</v>
      </c>
      <c r="D105" s="31"/>
      <c r="E105" s="31"/>
      <c r="F105" s="31"/>
      <c r="G105" s="31"/>
      <c r="H105" s="31"/>
      <c r="I105" s="31"/>
      <c r="J105" s="31"/>
      <c r="K105" s="31"/>
      <c r="L105" s="44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" customHeight="1">
      <c r="A106" s="31"/>
      <c r="B106" s="32"/>
      <c r="C106" s="31"/>
      <c r="D106" s="31"/>
      <c r="E106" s="31"/>
      <c r="F106" s="31"/>
      <c r="G106" s="31"/>
      <c r="H106" s="31"/>
      <c r="I106" s="31"/>
      <c r="J106" s="31"/>
      <c r="K106" s="31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12" customHeight="1">
      <c r="A107" s="31"/>
      <c r="B107" s="32"/>
      <c r="C107" s="26" t="s">
        <v>13</v>
      </c>
      <c r="D107" s="31"/>
      <c r="E107" s="31"/>
      <c r="F107" s="31"/>
      <c r="G107" s="31"/>
      <c r="H107" s="31"/>
      <c r="I107" s="31"/>
      <c r="J107" s="31"/>
      <c r="K107" s="31"/>
      <c r="L107" s="44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6.5" customHeight="1">
      <c r="A108" s="31"/>
      <c r="B108" s="32"/>
      <c r="C108" s="31"/>
      <c r="D108" s="31"/>
      <c r="E108" s="250" t="str">
        <f>E7</f>
        <v>,,Living Lab,, Dropie</v>
      </c>
      <c r="F108" s="251"/>
      <c r="G108" s="251"/>
      <c r="H108" s="251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99</v>
      </c>
      <c r="D109" s="31"/>
      <c r="E109" s="31"/>
      <c r="F109" s="31"/>
      <c r="G109" s="31"/>
      <c r="H109" s="31"/>
      <c r="I109" s="31"/>
      <c r="J109" s="31"/>
      <c r="K109" s="31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1"/>
      <c r="D110" s="31"/>
      <c r="E110" s="228" t="str">
        <f>E9</f>
        <v>STROJOVŇA</v>
      </c>
      <c r="F110" s="249"/>
      <c r="G110" s="249"/>
      <c r="H110" s="249"/>
      <c r="I110" s="31"/>
      <c r="J110" s="31"/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" customHeight="1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17</v>
      </c>
      <c r="D112" s="31"/>
      <c r="E112" s="31"/>
      <c r="F112" s="24" t="str">
        <f>F12</f>
        <v>Kolárovská 55, Zemianska Olča 946 14</v>
      </c>
      <c r="G112" s="31"/>
      <c r="H112" s="31"/>
      <c r="I112" s="26" t="s">
        <v>19</v>
      </c>
      <c r="J112" s="57" t="str">
        <f>IF(J12="","",J12)</f>
        <v>28. 3. 2024</v>
      </c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" customHeigh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5.15" customHeight="1">
      <c r="A114" s="31"/>
      <c r="B114" s="32"/>
      <c r="C114" s="26" t="s">
        <v>21</v>
      </c>
      <c r="D114" s="31"/>
      <c r="E114" s="31"/>
      <c r="F114" s="24" t="str">
        <f>E15</f>
        <v>SEV SAŽP Dropie</v>
      </c>
      <c r="G114" s="31"/>
      <c r="H114" s="31"/>
      <c r="I114" s="26" t="s">
        <v>27</v>
      </c>
      <c r="J114" s="29" t="str">
        <f>E21</f>
        <v>ING. LIBOR STEHLÍK</v>
      </c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5.15" customHeight="1">
      <c r="A115" s="31"/>
      <c r="B115" s="32"/>
      <c r="C115" s="26" t="s">
        <v>25</v>
      </c>
      <c r="D115" s="31"/>
      <c r="E115" s="31"/>
      <c r="F115" s="24" t="str">
        <f>IF(E18="","",E18)</f>
        <v>Vyplň údaj</v>
      </c>
      <c r="G115" s="31"/>
      <c r="H115" s="31"/>
      <c r="I115" s="26" t="s">
        <v>30</v>
      </c>
      <c r="J115" s="29" t="str">
        <f>E24</f>
        <v>Ing. Ján Koričanský</v>
      </c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0.35" customHeight="1">
      <c r="A116" s="31"/>
      <c r="B116" s="32"/>
      <c r="C116" s="31"/>
      <c r="D116" s="31"/>
      <c r="E116" s="31"/>
      <c r="F116" s="31"/>
      <c r="G116" s="31"/>
      <c r="H116" s="31"/>
      <c r="I116" s="31"/>
      <c r="J116" s="31"/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11" customFormat="1" ht="29.25" customHeight="1">
      <c r="A117" s="125"/>
      <c r="B117" s="126"/>
      <c r="C117" s="127" t="s">
        <v>114</v>
      </c>
      <c r="D117" s="128" t="s">
        <v>58</v>
      </c>
      <c r="E117" s="128" t="s">
        <v>54</v>
      </c>
      <c r="F117" s="128" t="s">
        <v>55</v>
      </c>
      <c r="G117" s="128" t="s">
        <v>115</v>
      </c>
      <c r="H117" s="128" t="s">
        <v>116</v>
      </c>
      <c r="I117" s="128" t="s">
        <v>117</v>
      </c>
      <c r="J117" s="129" t="s">
        <v>102</v>
      </c>
      <c r="K117" s="130" t="s">
        <v>118</v>
      </c>
      <c r="L117" s="131"/>
      <c r="M117" s="64" t="s">
        <v>1</v>
      </c>
      <c r="N117" s="65" t="s">
        <v>37</v>
      </c>
      <c r="O117" s="65" t="s">
        <v>119</v>
      </c>
      <c r="P117" s="65" t="s">
        <v>120</v>
      </c>
      <c r="Q117" s="65" t="s">
        <v>121</v>
      </c>
      <c r="R117" s="65" t="s">
        <v>122</v>
      </c>
      <c r="S117" s="65" t="s">
        <v>123</v>
      </c>
      <c r="T117" s="66" t="s">
        <v>124</v>
      </c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</row>
    <row r="118" spans="1:65" s="2" customFormat="1" ht="22.95" customHeight="1">
      <c r="A118" s="31"/>
      <c r="B118" s="32"/>
      <c r="C118" s="71" t="s">
        <v>103</v>
      </c>
      <c r="D118" s="31"/>
      <c r="E118" s="31"/>
      <c r="F118" s="31"/>
      <c r="G118" s="31"/>
      <c r="H118" s="31"/>
      <c r="I118" s="31"/>
      <c r="J118" s="132">
        <f>BK118</f>
        <v>0</v>
      </c>
      <c r="K118" s="31"/>
      <c r="L118" s="32"/>
      <c r="M118" s="67"/>
      <c r="N118" s="58"/>
      <c r="O118" s="68"/>
      <c r="P118" s="133">
        <f>P119+P131</f>
        <v>0</v>
      </c>
      <c r="Q118" s="68"/>
      <c r="R118" s="133">
        <f>R119+R131</f>
        <v>0</v>
      </c>
      <c r="S118" s="68"/>
      <c r="T118" s="134">
        <f>T119+T131</f>
        <v>0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T118" s="16" t="s">
        <v>72</v>
      </c>
      <c r="AU118" s="16" t="s">
        <v>104</v>
      </c>
      <c r="BK118" s="135">
        <f>BK119+BK131</f>
        <v>0</v>
      </c>
    </row>
    <row r="119" spans="1:65" s="12" customFormat="1" ht="25.95" customHeight="1">
      <c r="B119" s="136"/>
      <c r="D119" s="137" t="s">
        <v>72</v>
      </c>
      <c r="E119" s="138" t="s">
        <v>883</v>
      </c>
      <c r="F119" s="138" t="s">
        <v>1179</v>
      </c>
      <c r="I119" s="139"/>
      <c r="J119" s="140">
        <f>BK119</f>
        <v>0</v>
      </c>
      <c r="L119" s="136"/>
      <c r="M119" s="141"/>
      <c r="N119" s="142"/>
      <c r="O119" s="142"/>
      <c r="P119" s="143">
        <f>SUM(P120:P130)</f>
        <v>0</v>
      </c>
      <c r="Q119" s="142"/>
      <c r="R119" s="143">
        <f>SUM(R120:R130)</f>
        <v>0</v>
      </c>
      <c r="S119" s="142"/>
      <c r="T119" s="144">
        <f>SUM(T120:T130)</f>
        <v>0</v>
      </c>
      <c r="AR119" s="137" t="s">
        <v>80</v>
      </c>
      <c r="AT119" s="145" t="s">
        <v>72</v>
      </c>
      <c r="AU119" s="145" t="s">
        <v>73</v>
      </c>
      <c r="AY119" s="137" t="s">
        <v>127</v>
      </c>
      <c r="BK119" s="146">
        <f>SUM(BK120:BK130)</f>
        <v>0</v>
      </c>
    </row>
    <row r="120" spans="1:65" s="2" customFormat="1" ht="76.8" customHeight="1">
      <c r="A120" s="31"/>
      <c r="B120" s="149"/>
      <c r="C120" s="150" t="s">
        <v>80</v>
      </c>
      <c r="D120" s="150" t="s">
        <v>130</v>
      </c>
      <c r="E120" s="151" t="s">
        <v>1180</v>
      </c>
      <c r="F120" s="152" t="s">
        <v>1225</v>
      </c>
      <c r="G120" s="153" t="s">
        <v>265</v>
      </c>
      <c r="H120" s="154">
        <v>1</v>
      </c>
      <c r="I120" s="155"/>
      <c r="J120" s="156">
        <f>ROUND(I120*H120,2)</f>
        <v>0</v>
      </c>
      <c r="K120" s="157"/>
      <c r="L120" s="32"/>
      <c r="M120" s="158" t="s">
        <v>1</v>
      </c>
      <c r="N120" s="159" t="s">
        <v>39</v>
      </c>
      <c r="O120" s="60"/>
      <c r="P120" s="160">
        <f>O120*H120</f>
        <v>0</v>
      </c>
      <c r="Q120" s="160">
        <v>0</v>
      </c>
      <c r="R120" s="160">
        <f>Q120*H120</f>
        <v>0</v>
      </c>
      <c r="S120" s="160">
        <v>0</v>
      </c>
      <c r="T120" s="161">
        <f>S120*H120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R120" s="162" t="s">
        <v>134</v>
      </c>
      <c r="AT120" s="162" t="s">
        <v>130</v>
      </c>
      <c r="AU120" s="162" t="s">
        <v>80</v>
      </c>
      <c r="AY120" s="16" t="s">
        <v>127</v>
      </c>
      <c r="BE120" s="163">
        <f>IF(N120="základná",J120,0)</f>
        <v>0</v>
      </c>
      <c r="BF120" s="163">
        <f>IF(N120="znížená",J120,0)</f>
        <v>0</v>
      </c>
      <c r="BG120" s="163">
        <f>IF(N120="zákl. prenesená",J120,0)</f>
        <v>0</v>
      </c>
      <c r="BH120" s="163">
        <f>IF(N120="zníž. prenesená",J120,0)</f>
        <v>0</v>
      </c>
      <c r="BI120" s="163">
        <f>IF(N120="nulová",J120,0)</f>
        <v>0</v>
      </c>
      <c r="BJ120" s="16" t="s">
        <v>135</v>
      </c>
      <c r="BK120" s="163">
        <f>ROUND(I120*H120,2)</f>
        <v>0</v>
      </c>
      <c r="BL120" s="16" t="s">
        <v>134</v>
      </c>
      <c r="BM120" s="162" t="s">
        <v>135</v>
      </c>
    </row>
    <row r="121" spans="1:65" s="2" customFormat="1" ht="28.8">
      <c r="A121" s="31"/>
      <c r="B121" s="32"/>
      <c r="C121" s="31"/>
      <c r="D121" s="165" t="s">
        <v>233</v>
      </c>
      <c r="E121" s="31"/>
      <c r="F121" s="181" t="s">
        <v>1181</v>
      </c>
      <c r="G121" s="31"/>
      <c r="H121" s="31"/>
      <c r="I121" s="182"/>
      <c r="J121" s="31"/>
      <c r="K121" s="31"/>
      <c r="L121" s="32"/>
      <c r="M121" s="183"/>
      <c r="N121" s="184"/>
      <c r="O121" s="60"/>
      <c r="P121" s="60"/>
      <c r="Q121" s="60"/>
      <c r="R121" s="60"/>
      <c r="S121" s="60"/>
      <c r="T121" s="6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6" t="s">
        <v>233</v>
      </c>
      <c r="AU121" s="16" t="s">
        <v>80</v>
      </c>
    </row>
    <row r="122" spans="1:65" s="2" customFormat="1" ht="16.5" customHeight="1">
      <c r="A122" s="31"/>
      <c r="B122" s="149"/>
      <c r="C122" s="150" t="s">
        <v>135</v>
      </c>
      <c r="D122" s="150" t="s">
        <v>130</v>
      </c>
      <c r="E122" s="151" t="s">
        <v>1182</v>
      </c>
      <c r="F122" s="152" t="s">
        <v>1183</v>
      </c>
      <c r="G122" s="153" t="s">
        <v>265</v>
      </c>
      <c r="H122" s="154">
        <v>1</v>
      </c>
      <c r="I122" s="155"/>
      <c r="J122" s="156">
        <f t="shared" ref="J122:J130" si="0">ROUND(I122*H122,2)</f>
        <v>0</v>
      </c>
      <c r="K122" s="157"/>
      <c r="L122" s="32"/>
      <c r="M122" s="158" t="s">
        <v>1</v>
      </c>
      <c r="N122" s="159" t="s">
        <v>39</v>
      </c>
      <c r="O122" s="60"/>
      <c r="P122" s="160">
        <f t="shared" ref="P122:P130" si="1">O122*H122</f>
        <v>0</v>
      </c>
      <c r="Q122" s="160">
        <v>0</v>
      </c>
      <c r="R122" s="160">
        <f t="shared" ref="R122:R130" si="2">Q122*H122</f>
        <v>0</v>
      </c>
      <c r="S122" s="160">
        <v>0</v>
      </c>
      <c r="T122" s="161">
        <f t="shared" ref="T122:T130" si="3">S122*H122</f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62" t="s">
        <v>134</v>
      </c>
      <c r="AT122" s="162" t="s">
        <v>130</v>
      </c>
      <c r="AU122" s="162" t="s">
        <v>80</v>
      </c>
      <c r="AY122" s="16" t="s">
        <v>127</v>
      </c>
      <c r="BE122" s="163">
        <f t="shared" ref="BE122:BE130" si="4">IF(N122="základná",J122,0)</f>
        <v>0</v>
      </c>
      <c r="BF122" s="163">
        <f t="shared" ref="BF122:BF130" si="5">IF(N122="znížená",J122,0)</f>
        <v>0</v>
      </c>
      <c r="BG122" s="163">
        <f t="shared" ref="BG122:BG130" si="6">IF(N122="zákl. prenesená",J122,0)</f>
        <v>0</v>
      </c>
      <c r="BH122" s="163">
        <f t="shared" ref="BH122:BH130" si="7">IF(N122="zníž. prenesená",J122,0)</f>
        <v>0</v>
      </c>
      <c r="BI122" s="163">
        <f t="shared" ref="BI122:BI130" si="8">IF(N122="nulová",J122,0)</f>
        <v>0</v>
      </c>
      <c r="BJ122" s="16" t="s">
        <v>135</v>
      </c>
      <c r="BK122" s="163">
        <f t="shared" ref="BK122:BK130" si="9">ROUND(I122*H122,2)</f>
        <v>0</v>
      </c>
      <c r="BL122" s="16" t="s">
        <v>134</v>
      </c>
      <c r="BM122" s="162" t="s">
        <v>134</v>
      </c>
    </row>
    <row r="123" spans="1:65" s="2" customFormat="1" ht="16.5" customHeight="1">
      <c r="A123" s="31"/>
      <c r="B123" s="149"/>
      <c r="C123" s="150" t="s">
        <v>142</v>
      </c>
      <c r="D123" s="150" t="s">
        <v>130</v>
      </c>
      <c r="E123" s="151" t="s">
        <v>1184</v>
      </c>
      <c r="F123" s="152" t="s">
        <v>1185</v>
      </c>
      <c r="G123" s="153" t="s">
        <v>265</v>
      </c>
      <c r="H123" s="154">
        <v>1</v>
      </c>
      <c r="I123" s="155"/>
      <c r="J123" s="156">
        <f t="shared" si="0"/>
        <v>0</v>
      </c>
      <c r="K123" s="157"/>
      <c r="L123" s="32"/>
      <c r="M123" s="158" t="s">
        <v>1</v>
      </c>
      <c r="N123" s="159" t="s">
        <v>39</v>
      </c>
      <c r="O123" s="60"/>
      <c r="P123" s="160">
        <f t="shared" si="1"/>
        <v>0</v>
      </c>
      <c r="Q123" s="160">
        <v>0</v>
      </c>
      <c r="R123" s="160">
        <f t="shared" si="2"/>
        <v>0</v>
      </c>
      <c r="S123" s="160">
        <v>0</v>
      </c>
      <c r="T123" s="161">
        <f t="shared" si="3"/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62" t="s">
        <v>134</v>
      </c>
      <c r="AT123" s="162" t="s">
        <v>130</v>
      </c>
      <c r="AU123" s="162" t="s">
        <v>80</v>
      </c>
      <c r="AY123" s="16" t="s">
        <v>127</v>
      </c>
      <c r="BE123" s="163">
        <f t="shared" si="4"/>
        <v>0</v>
      </c>
      <c r="BF123" s="163">
        <f t="shared" si="5"/>
        <v>0</v>
      </c>
      <c r="BG123" s="163">
        <f t="shared" si="6"/>
        <v>0</v>
      </c>
      <c r="BH123" s="163">
        <f t="shared" si="7"/>
        <v>0</v>
      </c>
      <c r="BI123" s="163">
        <f t="shared" si="8"/>
        <v>0</v>
      </c>
      <c r="BJ123" s="16" t="s">
        <v>135</v>
      </c>
      <c r="BK123" s="163">
        <f t="shared" si="9"/>
        <v>0</v>
      </c>
      <c r="BL123" s="16" t="s">
        <v>134</v>
      </c>
      <c r="BM123" s="162" t="s">
        <v>153</v>
      </c>
    </row>
    <row r="124" spans="1:65" s="2" customFormat="1" ht="16.5" customHeight="1">
      <c r="A124" s="31"/>
      <c r="B124" s="149"/>
      <c r="C124" s="150" t="s">
        <v>134</v>
      </c>
      <c r="D124" s="150" t="s">
        <v>130</v>
      </c>
      <c r="E124" s="151" t="s">
        <v>1186</v>
      </c>
      <c r="F124" s="152" t="s">
        <v>1187</v>
      </c>
      <c r="G124" s="153" t="s">
        <v>265</v>
      </c>
      <c r="H124" s="154">
        <v>1</v>
      </c>
      <c r="I124" s="155"/>
      <c r="J124" s="156">
        <f t="shared" si="0"/>
        <v>0</v>
      </c>
      <c r="K124" s="157"/>
      <c r="L124" s="32"/>
      <c r="M124" s="158" t="s">
        <v>1</v>
      </c>
      <c r="N124" s="159" t="s">
        <v>39</v>
      </c>
      <c r="O124" s="60"/>
      <c r="P124" s="160">
        <f t="shared" si="1"/>
        <v>0</v>
      </c>
      <c r="Q124" s="160">
        <v>0</v>
      </c>
      <c r="R124" s="160">
        <f t="shared" si="2"/>
        <v>0</v>
      </c>
      <c r="S124" s="160">
        <v>0</v>
      </c>
      <c r="T124" s="161">
        <f t="shared" si="3"/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62" t="s">
        <v>134</v>
      </c>
      <c r="AT124" s="162" t="s">
        <v>130</v>
      </c>
      <c r="AU124" s="162" t="s">
        <v>80</v>
      </c>
      <c r="AY124" s="16" t="s">
        <v>127</v>
      </c>
      <c r="BE124" s="163">
        <f t="shared" si="4"/>
        <v>0</v>
      </c>
      <c r="BF124" s="163">
        <f t="shared" si="5"/>
        <v>0</v>
      </c>
      <c r="BG124" s="163">
        <f t="shared" si="6"/>
        <v>0</v>
      </c>
      <c r="BH124" s="163">
        <f t="shared" si="7"/>
        <v>0</v>
      </c>
      <c r="BI124" s="163">
        <f t="shared" si="8"/>
        <v>0</v>
      </c>
      <c r="BJ124" s="16" t="s">
        <v>135</v>
      </c>
      <c r="BK124" s="163">
        <f t="shared" si="9"/>
        <v>0</v>
      </c>
      <c r="BL124" s="16" t="s">
        <v>134</v>
      </c>
      <c r="BM124" s="162" t="s">
        <v>164</v>
      </c>
    </row>
    <row r="125" spans="1:65" s="2" customFormat="1" ht="16.5" customHeight="1">
      <c r="A125" s="31"/>
      <c r="B125" s="149"/>
      <c r="C125" s="150" t="s">
        <v>149</v>
      </c>
      <c r="D125" s="150" t="s">
        <v>130</v>
      </c>
      <c r="E125" s="151" t="s">
        <v>1188</v>
      </c>
      <c r="F125" s="152" t="s">
        <v>1189</v>
      </c>
      <c r="G125" s="153" t="s">
        <v>265</v>
      </c>
      <c r="H125" s="154">
        <v>1</v>
      </c>
      <c r="I125" s="155"/>
      <c r="J125" s="156">
        <f t="shared" si="0"/>
        <v>0</v>
      </c>
      <c r="K125" s="157"/>
      <c r="L125" s="32"/>
      <c r="M125" s="158" t="s">
        <v>1</v>
      </c>
      <c r="N125" s="159" t="s">
        <v>39</v>
      </c>
      <c r="O125" s="60"/>
      <c r="P125" s="160">
        <f t="shared" si="1"/>
        <v>0</v>
      </c>
      <c r="Q125" s="160">
        <v>0</v>
      </c>
      <c r="R125" s="160">
        <f t="shared" si="2"/>
        <v>0</v>
      </c>
      <c r="S125" s="160">
        <v>0</v>
      </c>
      <c r="T125" s="161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2" t="s">
        <v>134</v>
      </c>
      <c r="AT125" s="162" t="s">
        <v>130</v>
      </c>
      <c r="AU125" s="162" t="s">
        <v>80</v>
      </c>
      <c r="AY125" s="16" t="s">
        <v>127</v>
      </c>
      <c r="BE125" s="163">
        <f t="shared" si="4"/>
        <v>0</v>
      </c>
      <c r="BF125" s="163">
        <f t="shared" si="5"/>
        <v>0</v>
      </c>
      <c r="BG125" s="163">
        <f t="shared" si="6"/>
        <v>0</v>
      </c>
      <c r="BH125" s="163">
        <f t="shared" si="7"/>
        <v>0</v>
      </c>
      <c r="BI125" s="163">
        <f t="shared" si="8"/>
        <v>0</v>
      </c>
      <c r="BJ125" s="16" t="s">
        <v>135</v>
      </c>
      <c r="BK125" s="163">
        <f t="shared" si="9"/>
        <v>0</v>
      </c>
      <c r="BL125" s="16" t="s">
        <v>134</v>
      </c>
      <c r="BM125" s="162" t="s">
        <v>181</v>
      </c>
    </row>
    <row r="126" spans="1:65" s="2" customFormat="1" ht="16.5" customHeight="1">
      <c r="A126" s="31"/>
      <c r="B126" s="149"/>
      <c r="C126" s="150" t="s">
        <v>153</v>
      </c>
      <c r="D126" s="150" t="s">
        <v>130</v>
      </c>
      <c r="E126" s="151" t="s">
        <v>1190</v>
      </c>
      <c r="F126" s="152" t="s">
        <v>1191</v>
      </c>
      <c r="G126" s="153" t="s">
        <v>265</v>
      </c>
      <c r="H126" s="154">
        <v>1</v>
      </c>
      <c r="I126" s="155"/>
      <c r="J126" s="156">
        <f t="shared" si="0"/>
        <v>0</v>
      </c>
      <c r="K126" s="157"/>
      <c r="L126" s="32"/>
      <c r="M126" s="158" t="s">
        <v>1</v>
      </c>
      <c r="N126" s="159" t="s">
        <v>39</v>
      </c>
      <c r="O126" s="60"/>
      <c r="P126" s="160">
        <f t="shared" si="1"/>
        <v>0</v>
      </c>
      <c r="Q126" s="160">
        <v>0</v>
      </c>
      <c r="R126" s="160">
        <f t="shared" si="2"/>
        <v>0</v>
      </c>
      <c r="S126" s="160">
        <v>0</v>
      </c>
      <c r="T126" s="161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62" t="s">
        <v>134</v>
      </c>
      <c r="AT126" s="162" t="s">
        <v>130</v>
      </c>
      <c r="AU126" s="162" t="s">
        <v>80</v>
      </c>
      <c r="AY126" s="16" t="s">
        <v>127</v>
      </c>
      <c r="BE126" s="163">
        <f t="shared" si="4"/>
        <v>0</v>
      </c>
      <c r="BF126" s="163">
        <f t="shared" si="5"/>
        <v>0</v>
      </c>
      <c r="BG126" s="163">
        <f t="shared" si="6"/>
        <v>0</v>
      </c>
      <c r="BH126" s="163">
        <f t="shared" si="7"/>
        <v>0</v>
      </c>
      <c r="BI126" s="163">
        <f t="shared" si="8"/>
        <v>0</v>
      </c>
      <c r="BJ126" s="16" t="s">
        <v>135</v>
      </c>
      <c r="BK126" s="163">
        <f t="shared" si="9"/>
        <v>0</v>
      </c>
      <c r="BL126" s="16" t="s">
        <v>134</v>
      </c>
      <c r="BM126" s="162" t="s">
        <v>191</v>
      </c>
    </row>
    <row r="127" spans="1:65" s="2" customFormat="1" ht="16.5" customHeight="1">
      <c r="A127" s="31"/>
      <c r="B127" s="149"/>
      <c r="C127" s="150" t="s">
        <v>157</v>
      </c>
      <c r="D127" s="150" t="s">
        <v>130</v>
      </c>
      <c r="E127" s="151" t="s">
        <v>1192</v>
      </c>
      <c r="F127" s="152" t="s">
        <v>1193</v>
      </c>
      <c r="G127" s="153" t="s">
        <v>265</v>
      </c>
      <c r="H127" s="154">
        <v>1</v>
      </c>
      <c r="I127" s="155"/>
      <c r="J127" s="156">
        <f t="shared" si="0"/>
        <v>0</v>
      </c>
      <c r="K127" s="157"/>
      <c r="L127" s="32"/>
      <c r="M127" s="158" t="s">
        <v>1</v>
      </c>
      <c r="N127" s="159" t="s">
        <v>39</v>
      </c>
      <c r="O127" s="60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2" t="s">
        <v>134</v>
      </c>
      <c r="AT127" s="162" t="s">
        <v>130</v>
      </c>
      <c r="AU127" s="162" t="s">
        <v>80</v>
      </c>
      <c r="AY127" s="16" t="s">
        <v>127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6" t="s">
        <v>135</v>
      </c>
      <c r="BK127" s="163">
        <f t="shared" si="9"/>
        <v>0</v>
      </c>
      <c r="BL127" s="16" t="s">
        <v>134</v>
      </c>
      <c r="BM127" s="162" t="s">
        <v>208</v>
      </c>
    </row>
    <row r="128" spans="1:65" s="2" customFormat="1" ht="16.5" customHeight="1">
      <c r="A128" s="31"/>
      <c r="B128" s="149"/>
      <c r="C128" s="150" t="s">
        <v>164</v>
      </c>
      <c r="D128" s="150" t="s">
        <v>130</v>
      </c>
      <c r="E128" s="151" t="s">
        <v>1194</v>
      </c>
      <c r="F128" s="152" t="s">
        <v>1195</v>
      </c>
      <c r="G128" s="153" t="s">
        <v>265</v>
      </c>
      <c r="H128" s="154">
        <v>1</v>
      </c>
      <c r="I128" s="155"/>
      <c r="J128" s="156">
        <f t="shared" si="0"/>
        <v>0</v>
      </c>
      <c r="K128" s="157"/>
      <c r="L128" s="32"/>
      <c r="M128" s="158" t="s">
        <v>1</v>
      </c>
      <c r="N128" s="159" t="s">
        <v>39</v>
      </c>
      <c r="O128" s="60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2" t="s">
        <v>134</v>
      </c>
      <c r="AT128" s="162" t="s">
        <v>130</v>
      </c>
      <c r="AU128" s="162" t="s">
        <v>80</v>
      </c>
      <c r="AY128" s="16" t="s">
        <v>127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6" t="s">
        <v>135</v>
      </c>
      <c r="BK128" s="163">
        <f t="shared" si="9"/>
        <v>0</v>
      </c>
      <c r="BL128" s="16" t="s">
        <v>134</v>
      </c>
      <c r="BM128" s="162" t="s">
        <v>218</v>
      </c>
    </row>
    <row r="129" spans="1:65" s="2" customFormat="1" ht="16.5" customHeight="1">
      <c r="A129" s="31"/>
      <c r="B129" s="149"/>
      <c r="C129" s="150" t="s">
        <v>128</v>
      </c>
      <c r="D129" s="150" t="s">
        <v>130</v>
      </c>
      <c r="E129" s="151" t="s">
        <v>1196</v>
      </c>
      <c r="F129" s="152" t="s">
        <v>1197</v>
      </c>
      <c r="G129" s="153" t="s">
        <v>265</v>
      </c>
      <c r="H129" s="154">
        <v>1</v>
      </c>
      <c r="I129" s="155"/>
      <c r="J129" s="156">
        <f t="shared" si="0"/>
        <v>0</v>
      </c>
      <c r="K129" s="157"/>
      <c r="L129" s="32"/>
      <c r="M129" s="158" t="s">
        <v>1</v>
      </c>
      <c r="N129" s="159" t="s">
        <v>39</v>
      </c>
      <c r="O129" s="60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62" t="s">
        <v>134</v>
      </c>
      <c r="AT129" s="162" t="s">
        <v>130</v>
      </c>
      <c r="AU129" s="162" t="s">
        <v>80</v>
      </c>
      <c r="AY129" s="16" t="s">
        <v>127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6" t="s">
        <v>135</v>
      </c>
      <c r="BK129" s="163">
        <f t="shared" si="9"/>
        <v>0</v>
      </c>
      <c r="BL129" s="16" t="s">
        <v>134</v>
      </c>
      <c r="BM129" s="162" t="s">
        <v>7</v>
      </c>
    </row>
    <row r="130" spans="1:65" s="2" customFormat="1" ht="16.5" customHeight="1">
      <c r="A130" s="31"/>
      <c r="B130" s="149"/>
      <c r="C130" s="150" t="s">
        <v>173</v>
      </c>
      <c r="D130" s="150" t="s">
        <v>130</v>
      </c>
      <c r="E130" s="151" t="s">
        <v>1198</v>
      </c>
      <c r="F130" s="152" t="s">
        <v>1199</v>
      </c>
      <c r="G130" s="153" t="s">
        <v>265</v>
      </c>
      <c r="H130" s="154">
        <v>1</v>
      </c>
      <c r="I130" s="155"/>
      <c r="J130" s="156">
        <f t="shared" si="0"/>
        <v>0</v>
      </c>
      <c r="K130" s="157"/>
      <c r="L130" s="32"/>
      <c r="M130" s="158" t="s">
        <v>1</v>
      </c>
      <c r="N130" s="159" t="s">
        <v>39</v>
      </c>
      <c r="O130" s="60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134</v>
      </c>
      <c r="AT130" s="162" t="s">
        <v>130</v>
      </c>
      <c r="AU130" s="162" t="s">
        <v>80</v>
      </c>
      <c r="AY130" s="16" t="s">
        <v>127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6" t="s">
        <v>135</v>
      </c>
      <c r="BK130" s="163">
        <f t="shared" si="9"/>
        <v>0</v>
      </c>
      <c r="BL130" s="16" t="s">
        <v>134</v>
      </c>
      <c r="BM130" s="162" t="s">
        <v>236</v>
      </c>
    </row>
    <row r="131" spans="1:65" s="12" customFormat="1" ht="25.95" customHeight="1">
      <c r="B131" s="136"/>
      <c r="D131" s="137" t="s">
        <v>72</v>
      </c>
      <c r="E131" s="138" t="s">
        <v>1200</v>
      </c>
      <c r="F131" s="138" t="s">
        <v>1201</v>
      </c>
      <c r="I131" s="139"/>
      <c r="J131" s="140">
        <f>BK131</f>
        <v>0</v>
      </c>
      <c r="L131" s="136"/>
      <c r="M131" s="141"/>
      <c r="N131" s="142"/>
      <c r="O131" s="142"/>
      <c r="P131" s="143">
        <f>SUM(P132:P136)</f>
        <v>0</v>
      </c>
      <c r="Q131" s="142"/>
      <c r="R131" s="143">
        <f>SUM(R132:R136)</f>
        <v>0</v>
      </c>
      <c r="S131" s="142"/>
      <c r="T131" s="144">
        <f>SUM(T132:T136)</f>
        <v>0</v>
      </c>
      <c r="AR131" s="137" t="s">
        <v>80</v>
      </c>
      <c r="AT131" s="145" t="s">
        <v>72</v>
      </c>
      <c r="AU131" s="145" t="s">
        <v>73</v>
      </c>
      <c r="AY131" s="137" t="s">
        <v>127</v>
      </c>
      <c r="BK131" s="146">
        <f>SUM(BK132:BK136)</f>
        <v>0</v>
      </c>
    </row>
    <row r="132" spans="1:65" s="2" customFormat="1" ht="16.5" customHeight="1">
      <c r="A132" s="31"/>
      <c r="B132" s="149"/>
      <c r="C132" s="150" t="s">
        <v>177</v>
      </c>
      <c r="D132" s="150" t="s">
        <v>130</v>
      </c>
      <c r="E132" s="151" t="s">
        <v>1202</v>
      </c>
      <c r="F132" s="152" t="s">
        <v>1203</v>
      </c>
      <c r="G132" s="153" t="s">
        <v>265</v>
      </c>
      <c r="H132" s="154">
        <v>2</v>
      </c>
      <c r="I132" s="155"/>
      <c r="J132" s="156">
        <f>ROUND(I132*H132,2)</f>
        <v>0</v>
      </c>
      <c r="K132" s="157"/>
      <c r="L132" s="32"/>
      <c r="M132" s="158" t="s">
        <v>1</v>
      </c>
      <c r="N132" s="159" t="s">
        <v>39</v>
      </c>
      <c r="O132" s="60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2" t="s">
        <v>134</v>
      </c>
      <c r="AT132" s="162" t="s">
        <v>130</v>
      </c>
      <c r="AU132" s="162" t="s">
        <v>80</v>
      </c>
      <c r="AY132" s="16" t="s">
        <v>127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6" t="s">
        <v>135</v>
      </c>
      <c r="BK132" s="163">
        <f>ROUND(I132*H132,2)</f>
        <v>0</v>
      </c>
      <c r="BL132" s="16" t="s">
        <v>134</v>
      </c>
      <c r="BM132" s="162" t="s">
        <v>246</v>
      </c>
    </row>
    <row r="133" spans="1:65" s="2" customFormat="1" ht="16.5" customHeight="1">
      <c r="A133" s="31"/>
      <c r="B133" s="149"/>
      <c r="C133" s="150" t="s">
        <v>181</v>
      </c>
      <c r="D133" s="150" t="s">
        <v>130</v>
      </c>
      <c r="E133" s="151" t="s">
        <v>1204</v>
      </c>
      <c r="F133" s="152" t="s">
        <v>1205</v>
      </c>
      <c r="G133" s="153" t="s">
        <v>265</v>
      </c>
      <c r="H133" s="154">
        <v>2</v>
      </c>
      <c r="I133" s="155"/>
      <c r="J133" s="156">
        <f>ROUND(I133*H133,2)</f>
        <v>0</v>
      </c>
      <c r="K133" s="157"/>
      <c r="L133" s="32"/>
      <c r="M133" s="158" t="s">
        <v>1</v>
      </c>
      <c r="N133" s="159" t="s">
        <v>39</v>
      </c>
      <c r="O133" s="60"/>
      <c r="P133" s="160">
        <f>O133*H133</f>
        <v>0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134</v>
      </c>
      <c r="AT133" s="162" t="s">
        <v>130</v>
      </c>
      <c r="AU133" s="162" t="s">
        <v>80</v>
      </c>
      <c r="AY133" s="16" t="s">
        <v>127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6" t="s">
        <v>135</v>
      </c>
      <c r="BK133" s="163">
        <f>ROUND(I133*H133,2)</f>
        <v>0</v>
      </c>
      <c r="BL133" s="16" t="s">
        <v>134</v>
      </c>
      <c r="BM133" s="162" t="s">
        <v>254</v>
      </c>
    </row>
    <row r="134" spans="1:65" s="2" customFormat="1" ht="16.5" customHeight="1">
      <c r="A134" s="31"/>
      <c r="B134" s="149"/>
      <c r="C134" s="150" t="s">
        <v>186</v>
      </c>
      <c r="D134" s="150" t="s">
        <v>130</v>
      </c>
      <c r="E134" s="151" t="s">
        <v>1206</v>
      </c>
      <c r="F134" s="152" t="s">
        <v>1207</v>
      </c>
      <c r="G134" s="153" t="s">
        <v>265</v>
      </c>
      <c r="H134" s="154">
        <v>1</v>
      </c>
      <c r="I134" s="155"/>
      <c r="J134" s="156">
        <f>ROUND(I134*H134,2)</f>
        <v>0</v>
      </c>
      <c r="K134" s="157"/>
      <c r="L134" s="32"/>
      <c r="M134" s="158" t="s">
        <v>1</v>
      </c>
      <c r="N134" s="159" t="s">
        <v>39</v>
      </c>
      <c r="O134" s="60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134</v>
      </c>
      <c r="AT134" s="162" t="s">
        <v>130</v>
      </c>
      <c r="AU134" s="162" t="s">
        <v>80</v>
      </c>
      <c r="AY134" s="16" t="s">
        <v>127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6" t="s">
        <v>135</v>
      </c>
      <c r="BK134" s="163">
        <f>ROUND(I134*H134,2)</f>
        <v>0</v>
      </c>
      <c r="BL134" s="16" t="s">
        <v>134</v>
      </c>
      <c r="BM134" s="162" t="s">
        <v>267</v>
      </c>
    </row>
    <row r="135" spans="1:65" s="2" customFormat="1" ht="24.15" customHeight="1">
      <c r="A135" s="31"/>
      <c r="B135" s="149"/>
      <c r="C135" s="150" t="s">
        <v>191</v>
      </c>
      <c r="D135" s="150" t="s">
        <v>130</v>
      </c>
      <c r="E135" s="151" t="s">
        <v>1208</v>
      </c>
      <c r="F135" s="152" t="s">
        <v>1209</v>
      </c>
      <c r="G135" s="153" t="s">
        <v>265</v>
      </c>
      <c r="H135" s="154">
        <v>2</v>
      </c>
      <c r="I135" s="155"/>
      <c r="J135" s="156">
        <f>ROUND(I135*H135,2)</f>
        <v>0</v>
      </c>
      <c r="K135" s="157"/>
      <c r="L135" s="32"/>
      <c r="M135" s="158" t="s">
        <v>1</v>
      </c>
      <c r="N135" s="159" t="s">
        <v>39</v>
      </c>
      <c r="O135" s="60"/>
      <c r="P135" s="160">
        <f>O135*H135</f>
        <v>0</v>
      </c>
      <c r="Q135" s="160">
        <v>0</v>
      </c>
      <c r="R135" s="160">
        <f>Q135*H135</f>
        <v>0</v>
      </c>
      <c r="S135" s="160">
        <v>0</v>
      </c>
      <c r="T135" s="161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2" t="s">
        <v>134</v>
      </c>
      <c r="AT135" s="162" t="s">
        <v>130</v>
      </c>
      <c r="AU135" s="162" t="s">
        <v>80</v>
      </c>
      <c r="AY135" s="16" t="s">
        <v>127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6" t="s">
        <v>135</v>
      </c>
      <c r="BK135" s="163">
        <f>ROUND(I135*H135,2)</f>
        <v>0</v>
      </c>
      <c r="BL135" s="16" t="s">
        <v>134</v>
      </c>
      <c r="BM135" s="162" t="s">
        <v>277</v>
      </c>
    </row>
    <row r="136" spans="1:65" s="2" customFormat="1" ht="16.5" customHeight="1">
      <c r="A136" s="31"/>
      <c r="B136" s="149"/>
      <c r="C136" s="150" t="s">
        <v>203</v>
      </c>
      <c r="D136" s="150" t="s">
        <v>130</v>
      </c>
      <c r="E136" s="151" t="s">
        <v>1210</v>
      </c>
      <c r="F136" s="152" t="s">
        <v>1211</v>
      </c>
      <c r="G136" s="153" t="s">
        <v>265</v>
      </c>
      <c r="H136" s="154">
        <v>1</v>
      </c>
      <c r="I136" s="155"/>
      <c r="J136" s="156">
        <f>ROUND(I136*H136,2)</f>
        <v>0</v>
      </c>
      <c r="K136" s="157"/>
      <c r="L136" s="32"/>
      <c r="M136" s="185" t="s">
        <v>1</v>
      </c>
      <c r="N136" s="186" t="s">
        <v>39</v>
      </c>
      <c r="O136" s="187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134</v>
      </c>
      <c r="AT136" s="162" t="s">
        <v>130</v>
      </c>
      <c r="AU136" s="162" t="s">
        <v>80</v>
      </c>
      <c r="AY136" s="16" t="s">
        <v>127</v>
      </c>
      <c r="BE136" s="163">
        <f>IF(N136="základná",J136,0)</f>
        <v>0</v>
      </c>
      <c r="BF136" s="163">
        <f>IF(N136="znížená",J136,0)</f>
        <v>0</v>
      </c>
      <c r="BG136" s="163">
        <f>IF(N136="zákl. prenesená",J136,0)</f>
        <v>0</v>
      </c>
      <c r="BH136" s="163">
        <f>IF(N136="zníž. prenesená",J136,0)</f>
        <v>0</v>
      </c>
      <c r="BI136" s="163">
        <f>IF(N136="nulová",J136,0)</f>
        <v>0</v>
      </c>
      <c r="BJ136" s="16" t="s">
        <v>135</v>
      </c>
      <c r="BK136" s="163">
        <f>ROUND(I136*H136,2)</f>
        <v>0</v>
      </c>
      <c r="BL136" s="16" t="s">
        <v>134</v>
      </c>
      <c r="BM136" s="162" t="s">
        <v>288</v>
      </c>
    </row>
    <row r="137" spans="1:65" s="2" customFormat="1" ht="6.9" customHeight="1">
      <c r="A137" s="31"/>
      <c r="B137" s="49"/>
      <c r="C137" s="50"/>
      <c r="D137" s="50"/>
      <c r="E137" s="50"/>
      <c r="F137" s="50"/>
      <c r="G137" s="50"/>
      <c r="H137" s="50"/>
      <c r="I137" s="50"/>
      <c r="J137" s="50"/>
      <c r="K137" s="50"/>
      <c r="L137" s="32"/>
      <c r="M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</sheetData>
  <autoFilter ref="C117:K136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6"/>
  <sheetViews>
    <sheetView showGridLines="0" workbookViewId="0">
      <selection activeCell="E10" sqref="E1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34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81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50" t="str">
        <f>'Rekapitulácia stavby'!K6</f>
        <v>,,Living Lab,, Dropie</v>
      </c>
      <c r="F7" s="251"/>
      <c r="G7" s="251"/>
      <c r="H7" s="251"/>
      <c r="L7" s="19"/>
    </row>
    <row r="8" spans="1:46" s="2" customFormat="1" ht="12" customHeight="1">
      <c r="A8" s="31"/>
      <c r="B8" s="32"/>
      <c r="C8" s="31"/>
      <c r="D8" s="26" t="s">
        <v>99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28" t="s">
        <v>78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2" t="str">
        <f>'Rekapitulácia stavby'!E14</f>
        <v>Vyplň údaj</v>
      </c>
      <c r="F18" s="244"/>
      <c r="G18" s="244"/>
      <c r="H18" s="244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48" t="s">
        <v>1</v>
      </c>
      <c r="F27" s="248"/>
      <c r="G27" s="248"/>
      <c r="H27" s="248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ROUND(J124,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37</v>
      </c>
      <c r="E33" s="37" t="s">
        <v>38</v>
      </c>
      <c r="F33" s="101">
        <f>ROUND((SUM(BE124:BE245)),  2)</f>
        <v>0</v>
      </c>
      <c r="G33" s="102"/>
      <c r="H33" s="102"/>
      <c r="I33" s="103">
        <v>0.2</v>
      </c>
      <c r="J33" s="101">
        <f>ROUND(((SUM(BE124:BE245))*I33),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39</v>
      </c>
      <c r="F34" s="101">
        <f>ROUND((SUM(BF124:BF245)),  2)</f>
        <v>0</v>
      </c>
      <c r="G34" s="102"/>
      <c r="H34" s="102"/>
      <c r="I34" s="103">
        <v>0.2</v>
      </c>
      <c r="J34" s="101">
        <f>ROUND(((SUM(BF124:BF245))*I34),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40</v>
      </c>
      <c r="F35" s="104">
        <f>ROUND((SUM(BG124:BG245)),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41</v>
      </c>
      <c r="F36" s="104">
        <f>ROUND((SUM(BH124:BH245)),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42</v>
      </c>
      <c r="F37" s="101">
        <f>ROUND((SUM(BI124:BI245)),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3.2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.2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3.2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100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0" t="str">
        <f>E7</f>
        <v>,,Living Lab,, Dropie</v>
      </c>
      <c r="F85" s="251"/>
      <c r="G85" s="251"/>
      <c r="H85" s="251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28" t="str">
        <f>E9</f>
        <v>SO01 TANYA - Búracie práce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101</v>
      </c>
      <c r="D94" s="106"/>
      <c r="E94" s="106"/>
      <c r="F94" s="106"/>
      <c r="G94" s="106"/>
      <c r="H94" s="106"/>
      <c r="I94" s="106"/>
      <c r="J94" s="115" t="s">
        <v>102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customHeight="1">
      <c r="A96" s="31"/>
      <c r="B96" s="32"/>
      <c r="C96" s="116" t="s">
        <v>103</v>
      </c>
      <c r="D96" s="31"/>
      <c r="E96" s="31"/>
      <c r="F96" s="31"/>
      <c r="G96" s="31"/>
      <c r="H96" s="31"/>
      <c r="I96" s="31"/>
      <c r="J96" s="73">
        <f>J124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104</v>
      </c>
    </row>
    <row r="97" spans="1:31" s="9" customFormat="1" ht="24.9" customHeight="1">
      <c r="B97" s="117"/>
      <c r="D97" s="118" t="s">
        <v>105</v>
      </c>
      <c r="E97" s="119"/>
      <c r="F97" s="119"/>
      <c r="G97" s="119"/>
      <c r="H97" s="119"/>
      <c r="I97" s="119"/>
      <c r="J97" s="120">
        <f>J125</f>
        <v>0</v>
      </c>
      <c r="L97" s="117"/>
    </row>
    <row r="98" spans="1:31" s="10" customFormat="1" ht="19.95" customHeight="1">
      <c r="B98" s="121"/>
      <c r="D98" s="122" t="s">
        <v>106</v>
      </c>
      <c r="E98" s="123"/>
      <c r="F98" s="123"/>
      <c r="G98" s="123"/>
      <c r="H98" s="123"/>
      <c r="I98" s="123"/>
      <c r="J98" s="124">
        <f>J126</f>
        <v>0</v>
      </c>
      <c r="L98" s="121"/>
    </row>
    <row r="99" spans="1:31" s="9" customFormat="1" ht="24.9" customHeight="1">
      <c r="B99" s="117"/>
      <c r="D99" s="118" t="s">
        <v>107</v>
      </c>
      <c r="E99" s="119"/>
      <c r="F99" s="119"/>
      <c r="G99" s="119"/>
      <c r="H99" s="119"/>
      <c r="I99" s="119"/>
      <c r="J99" s="120">
        <f>J194</f>
        <v>0</v>
      </c>
      <c r="L99" s="117"/>
    </row>
    <row r="100" spans="1:31" s="10" customFormat="1" ht="19.95" customHeight="1">
      <c r="B100" s="121"/>
      <c r="D100" s="122" t="s">
        <v>108</v>
      </c>
      <c r="E100" s="123"/>
      <c r="F100" s="123"/>
      <c r="G100" s="123"/>
      <c r="H100" s="123"/>
      <c r="I100" s="123"/>
      <c r="J100" s="124">
        <f>J195</f>
        <v>0</v>
      </c>
      <c r="L100" s="121"/>
    </row>
    <row r="101" spans="1:31" s="10" customFormat="1" ht="19.95" customHeight="1">
      <c r="B101" s="121"/>
      <c r="D101" s="122" t="s">
        <v>109</v>
      </c>
      <c r="E101" s="123"/>
      <c r="F101" s="123"/>
      <c r="G101" s="123"/>
      <c r="H101" s="123"/>
      <c r="I101" s="123"/>
      <c r="J101" s="124">
        <f>J199</f>
        <v>0</v>
      </c>
      <c r="L101" s="121"/>
    </row>
    <row r="102" spans="1:31" s="10" customFormat="1" ht="19.95" customHeight="1">
      <c r="B102" s="121"/>
      <c r="D102" s="122" t="s">
        <v>110</v>
      </c>
      <c r="E102" s="123"/>
      <c r="F102" s="123"/>
      <c r="G102" s="123"/>
      <c r="H102" s="123"/>
      <c r="I102" s="123"/>
      <c r="J102" s="124">
        <f>J203</f>
        <v>0</v>
      </c>
      <c r="L102" s="121"/>
    </row>
    <row r="103" spans="1:31" s="10" customFormat="1" ht="19.95" customHeight="1">
      <c r="B103" s="121"/>
      <c r="D103" s="122" t="s">
        <v>111</v>
      </c>
      <c r="E103" s="123"/>
      <c r="F103" s="123"/>
      <c r="G103" s="123"/>
      <c r="H103" s="123"/>
      <c r="I103" s="123"/>
      <c r="J103" s="124">
        <f>J208</f>
        <v>0</v>
      </c>
      <c r="L103" s="121"/>
    </row>
    <row r="104" spans="1:31" s="10" customFormat="1" ht="19.95" customHeight="1">
      <c r="B104" s="121"/>
      <c r="D104" s="122" t="s">
        <v>112</v>
      </c>
      <c r="E104" s="123"/>
      <c r="F104" s="123"/>
      <c r="G104" s="123"/>
      <c r="H104" s="123"/>
      <c r="I104" s="123"/>
      <c r="J104" s="124">
        <f>J211</f>
        <v>0</v>
      </c>
      <c r="L104" s="121"/>
    </row>
    <row r="105" spans="1:31" s="2" customFormat="1" ht="21.75" customHeight="1">
      <c r="A105" s="31"/>
      <c r="B105" s="32"/>
      <c r="C105" s="31"/>
      <c r="D105" s="31"/>
      <c r="E105" s="31"/>
      <c r="F105" s="31"/>
      <c r="G105" s="31"/>
      <c r="H105" s="31"/>
      <c r="I105" s="31"/>
      <c r="J105" s="31"/>
      <c r="K105" s="31"/>
      <c r="L105" s="44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" customHeight="1">
      <c r="A106" s="31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10" spans="1:31" s="2" customFormat="1" ht="6.9" customHeight="1">
      <c r="A110" s="31"/>
      <c r="B110" s="51"/>
      <c r="C110" s="52"/>
      <c r="D110" s="52"/>
      <c r="E110" s="52"/>
      <c r="F110" s="52"/>
      <c r="G110" s="52"/>
      <c r="H110" s="52"/>
      <c r="I110" s="52"/>
      <c r="J110" s="52"/>
      <c r="K110" s="52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4.9" customHeight="1">
      <c r="A111" s="31"/>
      <c r="B111" s="32"/>
      <c r="C111" s="20" t="s">
        <v>113</v>
      </c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" customHeight="1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13</v>
      </c>
      <c r="D113" s="31"/>
      <c r="E113" s="31"/>
      <c r="F113" s="31"/>
      <c r="G113" s="31"/>
      <c r="H113" s="31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1"/>
      <c r="D114" s="31"/>
      <c r="E114" s="250" t="str">
        <f>E7</f>
        <v>,,Living Lab,, Dropie</v>
      </c>
      <c r="F114" s="251"/>
      <c r="G114" s="251"/>
      <c r="H114" s="251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99</v>
      </c>
      <c r="D115" s="31"/>
      <c r="E115" s="31"/>
      <c r="F115" s="31"/>
      <c r="G115" s="31"/>
      <c r="H115" s="31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6.5" customHeight="1">
      <c r="A116" s="31"/>
      <c r="B116" s="32"/>
      <c r="C116" s="31"/>
      <c r="D116" s="31"/>
      <c r="E116" s="228" t="str">
        <f>E9</f>
        <v>SO01 TANYA - Búracie práce</v>
      </c>
      <c r="F116" s="249"/>
      <c r="G116" s="249"/>
      <c r="H116" s="249"/>
      <c r="I116" s="31"/>
      <c r="J116" s="31"/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" customHeight="1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2" customHeight="1">
      <c r="A118" s="31"/>
      <c r="B118" s="32"/>
      <c r="C118" s="26" t="s">
        <v>17</v>
      </c>
      <c r="D118" s="31"/>
      <c r="E118" s="31"/>
      <c r="F118" s="24" t="str">
        <f>F12</f>
        <v>Kolárovská 55, Zemianska Olča 946 14</v>
      </c>
      <c r="G118" s="31"/>
      <c r="H118" s="31"/>
      <c r="I118" s="26" t="s">
        <v>19</v>
      </c>
      <c r="J118" s="57" t="str">
        <f>IF(J12="","",J12)</f>
        <v>28. 3. 2024</v>
      </c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6.9" customHeigh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15" customHeight="1">
      <c r="A120" s="31"/>
      <c r="B120" s="32"/>
      <c r="C120" s="26" t="s">
        <v>21</v>
      </c>
      <c r="D120" s="31"/>
      <c r="E120" s="31"/>
      <c r="F120" s="24" t="str">
        <f>E15</f>
        <v>SEV SAŽP Dropie</v>
      </c>
      <c r="G120" s="31"/>
      <c r="H120" s="31"/>
      <c r="I120" s="26" t="s">
        <v>27</v>
      </c>
      <c r="J120" s="29" t="str">
        <f>E21</f>
        <v>ING. LIBOR STEHLÍK</v>
      </c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15" customHeight="1">
      <c r="A121" s="31"/>
      <c r="B121" s="32"/>
      <c r="C121" s="26" t="s">
        <v>25</v>
      </c>
      <c r="D121" s="31"/>
      <c r="E121" s="31"/>
      <c r="F121" s="24" t="str">
        <f>IF(E18="","",E18)</f>
        <v>Vyplň údaj</v>
      </c>
      <c r="G121" s="31"/>
      <c r="H121" s="31"/>
      <c r="I121" s="26" t="s">
        <v>30</v>
      </c>
      <c r="J121" s="29" t="str">
        <f>E24</f>
        <v>Ing. Ján Koričanský</v>
      </c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0.3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11" customFormat="1" ht="29.25" customHeight="1">
      <c r="A123" s="125"/>
      <c r="B123" s="126"/>
      <c r="C123" s="127" t="s">
        <v>114</v>
      </c>
      <c r="D123" s="128" t="s">
        <v>58</v>
      </c>
      <c r="E123" s="128" t="s">
        <v>54</v>
      </c>
      <c r="F123" s="128" t="s">
        <v>55</v>
      </c>
      <c r="G123" s="128" t="s">
        <v>115</v>
      </c>
      <c r="H123" s="128" t="s">
        <v>116</v>
      </c>
      <c r="I123" s="128" t="s">
        <v>117</v>
      </c>
      <c r="J123" s="129" t="s">
        <v>102</v>
      </c>
      <c r="K123" s="130" t="s">
        <v>118</v>
      </c>
      <c r="L123" s="131"/>
      <c r="M123" s="64" t="s">
        <v>1</v>
      </c>
      <c r="N123" s="65" t="s">
        <v>37</v>
      </c>
      <c r="O123" s="65" t="s">
        <v>119</v>
      </c>
      <c r="P123" s="65" t="s">
        <v>120</v>
      </c>
      <c r="Q123" s="65" t="s">
        <v>121</v>
      </c>
      <c r="R123" s="65" t="s">
        <v>122</v>
      </c>
      <c r="S123" s="65" t="s">
        <v>123</v>
      </c>
      <c r="T123" s="66" t="s">
        <v>124</v>
      </c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</row>
    <row r="124" spans="1:65" s="2" customFormat="1" ht="22.95" customHeight="1">
      <c r="A124" s="31"/>
      <c r="B124" s="32"/>
      <c r="C124" s="71" t="s">
        <v>103</v>
      </c>
      <c r="D124" s="31"/>
      <c r="E124" s="31"/>
      <c r="F124" s="31"/>
      <c r="G124" s="31"/>
      <c r="H124" s="31"/>
      <c r="I124" s="31"/>
      <c r="J124" s="132">
        <f>BK124</f>
        <v>0</v>
      </c>
      <c r="K124" s="31"/>
      <c r="L124" s="32"/>
      <c r="M124" s="67"/>
      <c r="N124" s="58"/>
      <c r="O124" s="68"/>
      <c r="P124" s="133">
        <f>P125+P194</f>
        <v>0</v>
      </c>
      <c r="Q124" s="68"/>
      <c r="R124" s="133">
        <f>R125+R194</f>
        <v>0</v>
      </c>
      <c r="S124" s="68"/>
      <c r="T124" s="134">
        <f>T125+T194</f>
        <v>20.314440000000001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T124" s="16" t="s">
        <v>72</v>
      </c>
      <c r="AU124" s="16" t="s">
        <v>104</v>
      </c>
      <c r="BK124" s="135">
        <f>BK125+BK194</f>
        <v>0</v>
      </c>
    </row>
    <row r="125" spans="1:65" s="12" customFormat="1" ht="25.95" customHeight="1">
      <c r="B125" s="136"/>
      <c r="D125" s="137" t="s">
        <v>72</v>
      </c>
      <c r="E125" s="138" t="s">
        <v>125</v>
      </c>
      <c r="F125" s="138" t="s">
        <v>126</v>
      </c>
      <c r="I125" s="139"/>
      <c r="J125" s="140">
        <f>BK125</f>
        <v>0</v>
      </c>
      <c r="L125" s="136"/>
      <c r="M125" s="141"/>
      <c r="N125" s="142"/>
      <c r="O125" s="142"/>
      <c r="P125" s="143">
        <f>P126</f>
        <v>0</v>
      </c>
      <c r="Q125" s="142"/>
      <c r="R125" s="143">
        <f>R126</f>
        <v>0</v>
      </c>
      <c r="S125" s="142"/>
      <c r="T125" s="144">
        <f>T126</f>
        <v>15.3338</v>
      </c>
      <c r="AR125" s="137" t="s">
        <v>80</v>
      </c>
      <c r="AT125" s="145" t="s">
        <v>72</v>
      </c>
      <c r="AU125" s="145" t="s">
        <v>73</v>
      </c>
      <c r="AY125" s="137" t="s">
        <v>127</v>
      </c>
      <c r="BK125" s="146">
        <f>BK126</f>
        <v>0</v>
      </c>
    </row>
    <row r="126" spans="1:65" s="12" customFormat="1" ht="22.95" customHeight="1">
      <c r="B126" s="136"/>
      <c r="D126" s="137" t="s">
        <v>72</v>
      </c>
      <c r="E126" s="147" t="s">
        <v>128</v>
      </c>
      <c r="F126" s="147" t="s">
        <v>129</v>
      </c>
      <c r="I126" s="139"/>
      <c r="J126" s="148">
        <f>BK126</f>
        <v>0</v>
      </c>
      <c r="L126" s="136"/>
      <c r="M126" s="141"/>
      <c r="N126" s="142"/>
      <c r="O126" s="142"/>
      <c r="P126" s="143">
        <f>SUM(P127:P193)</f>
        <v>0</v>
      </c>
      <c r="Q126" s="142"/>
      <c r="R126" s="143">
        <f>SUM(R127:R193)</f>
        <v>0</v>
      </c>
      <c r="S126" s="142"/>
      <c r="T126" s="144">
        <f>SUM(T127:T193)</f>
        <v>15.3338</v>
      </c>
      <c r="AR126" s="137" t="s">
        <v>80</v>
      </c>
      <c r="AT126" s="145" t="s">
        <v>72</v>
      </c>
      <c r="AU126" s="145" t="s">
        <v>80</v>
      </c>
      <c r="AY126" s="137" t="s">
        <v>127</v>
      </c>
      <c r="BK126" s="146">
        <f>SUM(BK127:BK193)</f>
        <v>0</v>
      </c>
    </row>
    <row r="127" spans="1:65" s="2" customFormat="1" ht="16.5" customHeight="1">
      <c r="A127" s="31"/>
      <c r="B127" s="149"/>
      <c r="C127" s="150" t="s">
        <v>80</v>
      </c>
      <c r="D127" s="150" t="s">
        <v>130</v>
      </c>
      <c r="E127" s="151" t="s">
        <v>131</v>
      </c>
      <c r="F127" s="152" t="s">
        <v>132</v>
      </c>
      <c r="G127" s="153" t="s">
        <v>133</v>
      </c>
      <c r="H127" s="154">
        <v>320</v>
      </c>
      <c r="I127" s="155"/>
      <c r="J127" s="156">
        <f>ROUND(I127*H127,2)</f>
        <v>0</v>
      </c>
      <c r="K127" s="157"/>
      <c r="L127" s="32"/>
      <c r="M127" s="158" t="s">
        <v>1</v>
      </c>
      <c r="N127" s="159" t="s">
        <v>39</v>
      </c>
      <c r="O127" s="60"/>
      <c r="P127" s="160">
        <f>O127*H127</f>
        <v>0</v>
      </c>
      <c r="Q127" s="160">
        <v>0</v>
      </c>
      <c r="R127" s="160">
        <f>Q127*H127</f>
        <v>0</v>
      </c>
      <c r="S127" s="160">
        <v>0</v>
      </c>
      <c r="T127" s="161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2" t="s">
        <v>134</v>
      </c>
      <c r="AT127" s="162" t="s">
        <v>130</v>
      </c>
      <c r="AU127" s="162" t="s">
        <v>135</v>
      </c>
      <c r="AY127" s="16" t="s">
        <v>127</v>
      </c>
      <c r="BE127" s="163">
        <f>IF(N127="základná",J127,0)</f>
        <v>0</v>
      </c>
      <c r="BF127" s="163">
        <f>IF(N127="znížená",J127,0)</f>
        <v>0</v>
      </c>
      <c r="BG127" s="163">
        <f>IF(N127="zákl. prenesená",J127,0)</f>
        <v>0</v>
      </c>
      <c r="BH127" s="163">
        <f>IF(N127="zníž. prenesená",J127,0)</f>
        <v>0</v>
      </c>
      <c r="BI127" s="163">
        <f>IF(N127="nulová",J127,0)</f>
        <v>0</v>
      </c>
      <c r="BJ127" s="16" t="s">
        <v>135</v>
      </c>
      <c r="BK127" s="163">
        <f>ROUND(I127*H127,2)</f>
        <v>0</v>
      </c>
      <c r="BL127" s="16" t="s">
        <v>134</v>
      </c>
      <c r="BM127" s="162" t="s">
        <v>136</v>
      </c>
    </row>
    <row r="128" spans="1:65" s="2" customFormat="1" ht="24.15" customHeight="1">
      <c r="A128" s="31"/>
      <c r="B128" s="149"/>
      <c r="C128" s="150" t="s">
        <v>135</v>
      </c>
      <c r="D128" s="150" t="s">
        <v>130</v>
      </c>
      <c r="E128" s="151" t="s">
        <v>137</v>
      </c>
      <c r="F128" s="152" t="s">
        <v>138</v>
      </c>
      <c r="G128" s="153" t="s">
        <v>133</v>
      </c>
      <c r="H128" s="154">
        <v>123.3</v>
      </c>
      <c r="I128" s="155"/>
      <c r="J128" s="156">
        <f>ROUND(I128*H128,2)</f>
        <v>0</v>
      </c>
      <c r="K128" s="157"/>
      <c r="L128" s="32"/>
      <c r="M128" s="158" t="s">
        <v>1</v>
      </c>
      <c r="N128" s="159" t="s">
        <v>39</v>
      </c>
      <c r="O128" s="60"/>
      <c r="P128" s="160">
        <f>O128*H128</f>
        <v>0</v>
      </c>
      <c r="Q128" s="160">
        <v>0</v>
      </c>
      <c r="R128" s="160">
        <f>Q128*H128</f>
        <v>0</v>
      </c>
      <c r="S128" s="160">
        <v>0</v>
      </c>
      <c r="T128" s="161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2" t="s">
        <v>134</v>
      </c>
      <c r="AT128" s="162" t="s">
        <v>130</v>
      </c>
      <c r="AU128" s="162" t="s">
        <v>135</v>
      </c>
      <c r="AY128" s="16" t="s">
        <v>127</v>
      </c>
      <c r="BE128" s="163">
        <f>IF(N128="základná",J128,0)</f>
        <v>0</v>
      </c>
      <c r="BF128" s="163">
        <f>IF(N128="znížená",J128,0)</f>
        <v>0</v>
      </c>
      <c r="BG128" s="163">
        <f>IF(N128="zákl. prenesená",J128,0)</f>
        <v>0</v>
      </c>
      <c r="BH128" s="163">
        <f>IF(N128="zníž. prenesená",J128,0)</f>
        <v>0</v>
      </c>
      <c r="BI128" s="163">
        <f>IF(N128="nulová",J128,0)</f>
        <v>0</v>
      </c>
      <c r="BJ128" s="16" t="s">
        <v>135</v>
      </c>
      <c r="BK128" s="163">
        <f>ROUND(I128*H128,2)</f>
        <v>0</v>
      </c>
      <c r="BL128" s="16" t="s">
        <v>134</v>
      </c>
      <c r="BM128" s="162" t="s">
        <v>139</v>
      </c>
    </row>
    <row r="129" spans="1:65" s="13" customFormat="1">
      <c r="B129" s="164"/>
      <c r="D129" s="165" t="s">
        <v>140</v>
      </c>
      <c r="F129" s="166" t="s">
        <v>141</v>
      </c>
      <c r="H129" s="167">
        <v>123.3</v>
      </c>
      <c r="I129" s="168"/>
      <c r="L129" s="164"/>
      <c r="M129" s="169"/>
      <c r="N129" s="170"/>
      <c r="O129" s="170"/>
      <c r="P129" s="170"/>
      <c r="Q129" s="170"/>
      <c r="R129" s="170"/>
      <c r="S129" s="170"/>
      <c r="T129" s="171"/>
      <c r="AT129" s="172" t="s">
        <v>140</v>
      </c>
      <c r="AU129" s="172" t="s">
        <v>135</v>
      </c>
      <c r="AV129" s="13" t="s">
        <v>135</v>
      </c>
      <c r="AW129" s="13" t="s">
        <v>3</v>
      </c>
      <c r="AX129" s="13" t="s">
        <v>80</v>
      </c>
      <c r="AY129" s="172" t="s">
        <v>127</v>
      </c>
    </row>
    <row r="130" spans="1:65" s="2" customFormat="1" ht="24.15" customHeight="1">
      <c r="A130" s="31"/>
      <c r="B130" s="149"/>
      <c r="C130" s="150" t="s">
        <v>142</v>
      </c>
      <c r="D130" s="150" t="s">
        <v>130</v>
      </c>
      <c r="E130" s="151" t="s">
        <v>143</v>
      </c>
      <c r="F130" s="152" t="s">
        <v>144</v>
      </c>
      <c r="G130" s="153" t="s">
        <v>133</v>
      </c>
      <c r="H130" s="154">
        <v>123.3</v>
      </c>
      <c r="I130" s="155"/>
      <c r="J130" s="156">
        <f>ROUND(I130*H130,2)</f>
        <v>0</v>
      </c>
      <c r="K130" s="157"/>
      <c r="L130" s="32"/>
      <c r="M130" s="158" t="s">
        <v>1</v>
      </c>
      <c r="N130" s="159" t="s">
        <v>39</v>
      </c>
      <c r="O130" s="60"/>
      <c r="P130" s="160">
        <f>O130*H130</f>
        <v>0</v>
      </c>
      <c r="Q130" s="160">
        <v>0</v>
      </c>
      <c r="R130" s="160">
        <f>Q130*H130</f>
        <v>0</v>
      </c>
      <c r="S130" s="160">
        <v>0</v>
      </c>
      <c r="T130" s="161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134</v>
      </c>
      <c r="AT130" s="162" t="s">
        <v>130</v>
      </c>
      <c r="AU130" s="162" t="s">
        <v>135</v>
      </c>
      <c r="AY130" s="16" t="s">
        <v>127</v>
      </c>
      <c r="BE130" s="163">
        <f>IF(N130="základná",J130,0)</f>
        <v>0</v>
      </c>
      <c r="BF130" s="163">
        <f>IF(N130="znížená",J130,0)</f>
        <v>0</v>
      </c>
      <c r="BG130" s="163">
        <f>IF(N130="zákl. prenesená",J130,0)</f>
        <v>0</v>
      </c>
      <c r="BH130" s="163">
        <f>IF(N130="zníž. prenesená",J130,0)</f>
        <v>0</v>
      </c>
      <c r="BI130" s="163">
        <f>IF(N130="nulová",J130,0)</f>
        <v>0</v>
      </c>
      <c r="BJ130" s="16" t="s">
        <v>135</v>
      </c>
      <c r="BK130" s="163">
        <f>ROUND(I130*H130,2)</f>
        <v>0</v>
      </c>
      <c r="BL130" s="16" t="s">
        <v>134</v>
      </c>
      <c r="BM130" s="162" t="s">
        <v>145</v>
      </c>
    </row>
    <row r="131" spans="1:65" s="13" customFormat="1">
      <c r="B131" s="164"/>
      <c r="D131" s="165" t="s">
        <v>140</v>
      </c>
      <c r="F131" s="166" t="s">
        <v>141</v>
      </c>
      <c r="H131" s="167">
        <v>123.3</v>
      </c>
      <c r="I131" s="168"/>
      <c r="L131" s="164"/>
      <c r="M131" s="169"/>
      <c r="N131" s="170"/>
      <c r="O131" s="170"/>
      <c r="P131" s="170"/>
      <c r="Q131" s="170"/>
      <c r="R131" s="170"/>
      <c r="S131" s="170"/>
      <c r="T131" s="171"/>
      <c r="AT131" s="172" t="s">
        <v>140</v>
      </c>
      <c r="AU131" s="172" t="s">
        <v>135</v>
      </c>
      <c r="AV131" s="13" t="s">
        <v>135</v>
      </c>
      <c r="AW131" s="13" t="s">
        <v>3</v>
      </c>
      <c r="AX131" s="13" t="s">
        <v>80</v>
      </c>
      <c r="AY131" s="172" t="s">
        <v>127</v>
      </c>
    </row>
    <row r="132" spans="1:65" s="2" customFormat="1" ht="24.15" customHeight="1">
      <c r="A132" s="31"/>
      <c r="B132" s="149"/>
      <c r="C132" s="150" t="s">
        <v>134</v>
      </c>
      <c r="D132" s="150" t="s">
        <v>130</v>
      </c>
      <c r="E132" s="151" t="s">
        <v>146</v>
      </c>
      <c r="F132" s="152" t="s">
        <v>147</v>
      </c>
      <c r="G132" s="153" t="s">
        <v>133</v>
      </c>
      <c r="H132" s="154">
        <v>205</v>
      </c>
      <c r="I132" s="155"/>
      <c r="J132" s="156">
        <f>ROUND(I132*H132,2)</f>
        <v>0</v>
      </c>
      <c r="K132" s="157"/>
      <c r="L132" s="32"/>
      <c r="M132" s="158" t="s">
        <v>1</v>
      </c>
      <c r="N132" s="159" t="s">
        <v>39</v>
      </c>
      <c r="O132" s="60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2" t="s">
        <v>134</v>
      </c>
      <c r="AT132" s="162" t="s">
        <v>130</v>
      </c>
      <c r="AU132" s="162" t="s">
        <v>135</v>
      </c>
      <c r="AY132" s="16" t="s">
        <v>127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6" t="s">
        <v>135</v>
      </c>
      <c r="BK132" s="163">
        <f>ROUND(I132*H132,2)</f>
        <v>0</v>
      </c>
      <c r="BL132" s="16" t="s">
        <v>134</v>
      </c>
      <c r="BM132" s="162" t="s">
        <v>148</v>
      </c>
    </row>
    <row r="133" spans="1:65" s="2" customFormat="1" ht="24.15" customHeight="1">
      <c r="A133" s="31"/>
      <c r="B133" s="149"/>
      <c r="C133" s="150" t="s">
        <v>149</v>
      </c>
      <c r="D133" s="150" t="s">
        <v>130</v>
      </c>
      <c r="E133" s="151" t="s">
        <v>150</v>
      </c>
      <c r="F133" s="152" t="s">
        <v>151</v>
      </c>
      <c r="G133" s="153" t="s">
        <v>133</v>
      </c>
      <c r="H133" s="154">
        <v>1</v>
      </c>
      <c r="I133" s="155"/>
      <c r="J133" s="156">
        <f>ROUND(I133*H133,2)</f>
        <v>0</v>
      </c>
      <c r="K133" s="157"/>
      <c r="L133" s="32"/>
      <c r="M133" s="158" t="s">
        <v>1</v>
      </c>
      <c r="N133" s="159" t="s">
        <v>39</v>
      </c>
      <c r="O133" s="60"/>
      <c r="P133" s="160">
        <f>O133*H133</f>
        <v>0</v>
      </c>
      <c r="Q133" s="160">
        <v>0</v>
      </c>
      <c r="R133" s="160">
        <f>Q133*H133</f>
        <v>0</v>
      </c>
      <c r="S133" s="160">
        <v>0.19600000000000001</v>
      </c>
      <c r="T133" s="161">
        <f>S133*H133</f>
        <v>0.19600000000000001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134</v>
      </c>
      <c r="AT133" s="162" t="s">
        <v>130</v>
      </c>
      <c r="AU133" s="162" t="s">
        <v>135</v>
      </c>
      <c r="AY133" s="16" t="s">
        <v>127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6" t="s">
        <v>135</v>
      </c>
      <c r="BK133" s="163">
        <f>ROUND(I133*H133,2)</f>
        <v>0</v>
      </c>
      <c r="BL133" s="16" t="s">
        <v>134</v>
      </c>
      <c r="BM133" s="162" t="s">
        <v>152</v>
      </c>
    </row>
    <row r="134" spans="1:65" s="2" customFormat="1" ht="24.15" customHeight="1">
      <c r="A134" s="31"/>
      <c r="B134" s="149"/>
      <c r="C134" s="150" t="s">
        <v>153</v>
      </c>
      <c r="D134" s="150" t="s">
        <v>130</v>
      </c>
      <c r="E134" s="151" t="s">
        <v>154</v>
      </c>
      <c r="F134" s="152" t="s">
        <v>155</v>
      </c>
      <c r="G134" s="153" t="s">
        <v>133</v>
      </c>
      <c r="H134" s="154">
        <v>6.2</v>
      </c>
      <c r="I134" s="155"/>
      <c r="J134" s="156">
        <f>ROUND(I134*H134,2)</f>
        <v>0</v>
      </c>
      <c r="K134" s="157"/>
      <c r="L134" s="32"/>
      <c r="M134" s="158" t="s">
        <v>1</v>
      </c>
      <c r="N134" s="159" t="s">
        <v>39</v>
      </c>
      <c r="O134" s="60"/>
      <c r="P134" s="160">
        <f>O134*H134</f>
        <v>0</v>
      </c>
      <c r="Q134" s="160">
        <v>0</v>
      </c>
      <c r="R134" s="160">
        <f>Q134*H134</f>
        <v>0</v>
      </c>
      <c r="S134" s="160">
        <v>5.7000000000000002E-2</v>
      </c>
      <c r="T134" s="161">
        <f>S134*H134</f>
        <v>0.35340000000000005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134</v>
      </c>
      <c r="AT134" s="162" t="s">
        <v>130</v>
      </c>
      <c r="AU134" s="162" t="s">
        <v>135</v>
      </c>
      <c r="AY134" s="16" t="s">
        <v>127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6" t="s">
        <v>135</v>
      </c>
      <c r="BK134" s="163">
        <f>ROUND(I134*H134,2)</f>
        <v>0</v>
      </c>
      <c r="BL134" s="16" t="s">
        <v>134</v>
      </c>
      <c r="BM134" s="162" t="s">
        <v>156</v>
      </c>
    </row>
    <row r="135" spans="1:65" s="2" customFormat="1" ht="24.15" customHeight="1">
      <c r="A135" s="31"/>
      <c r="B135" s="149"/>
      <c r="C135" s="150" t="s">
        <v>157</v>
      </c>
      <c r="D135" s="150" t="s">
        <v>130</v>
      </c>
      <c r="E135" s="151" t="s">
        <v>158</v>
      </c>
      <c r="F135" s="152" t="s">
        <v>159</v>
      </c>
      <c r="G135" s="153" t="s">
        <v>160</v>
      </c>
      <c r="H135" s="154">
        <v>19.5</v>
      </c>
      <c r="I135" s="155"/>
      <c r="J135" s="156">
        <f>ROUND(I135*H135,2)</f>
        <v>0</v>
      </c>
      <c r="K135" s="157"/>
      <c r="L135" s="32"/>
      <c r="M135" s="158" t="s">
        <v>1</v>
      </c>
      <c r="N135" s="159" t="s">
        <v>39</v>
      </c>
      <c r="O135" s="60"/>
      <c r="P135" s="160">
        <f>O135*H135</f>
        <v>0</v>
      </c>
      <c r="Q135" s="160">
        <v>0</v>
      </c>
      <c r="R135" s="160">
        <f>Q135*H135</f>
        <v>0</v>
      </c>
      <c r="S135" s="160">
        <v>0</v>
      </c>
      <c r="T135" s="161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2" t="s">
        <v>134</v>
      </c>
      <c r="AT135" s="162" t="s">
        <v>130</v>
      </c>
      <c r="AU135" s="162" t="s">
        <v>135</v>
      </c>
      <c r="AY135" s="16" t="s">
        <v>127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6" t="s">
        <v>135</v>
      </c>
      <c r="BK135" s="163">
        <f>ROUND(I135*H135,2)</f>
        <v>0</v>
      </c>
      <c r="BL135" s="16" t="s">
        <v>134</v>
      </c>
      <c r="BM135" s="162" t="s">
        <v>161</v>
      </c>
    </row>
    <row r="136" spans="1:65" s="13" customFormat="1">
      <c r="B136" s="164"/>
      <c r="D136" s="165" t="s">
        <v>140</v>
      </c>
      <c r="E136" s="172" t="s">
        <v>1</v>
      </c>
      <c r="F136" s="166" t="s">
        <v>162</v>
      </c>
      <c r="H136" s="167">
        <v>19.5</v>
      </c>
      <c r="I136" s="168"/>
      <c r="L136" s="164"/>
      <c r="M136" s="169"/>
      <c r="N136" s="170"/>
      <c r="O136" s="170"/>
      <c r="P136" s="170"/>
      <c r="Q136" s="170"/>
      <c r="R136" s="170"/>
      <c r="S136" s="170"/>
      <c r="T136" s="171"/>
      <c r="AT136" s="172" t="s">
        <v>140</v>
      </c>
      <c r="AU136" s="172" t="s">
        <v>135</v>
      </c>
      <c r="AV136" s="13" t="s">
        <v>135</v>
      </c>
      <c r="AW136" s="13" t="s">
        <v>29</v>
      </c>
      <c r="AX136" s="13" t="s">
        <v>73</v>
      </c>
      <c r="AY136" s="172" t="s">
        <v>127</v>
      </c>
    </row>
    <row r="137" spans="1:65" s="14" customFormat="1">
      <c r="B137" s="173"/>
      <c r="D137" s="165" t="s">
        <v>140</v>
      </c>
      <c r="E137" s="174" t="s">
        <v>1</v>
      </c>
      <c r="F137" s="175" t="s">
        <v>163</v>
      </c>
      <c r="H137" s="176">
        <v>19.5</v>
      </c>
      <c r="I137" s="177"/>
      <c r="L137" s="173"/>
      <c r="M137" s="178"/>
      <c r="N137" s="179"/>
      <c r="O137" s="179"/>
      <c r="P137" s="179"/>
      <c r="Q137" s="179"/>
      <c r="R137" s="179"/>
      <c r="S137" s="179"/>
      <c r="T137" s="180"/>
      <c r="AT137" s="174" t="s">
        <v>140</v>
      </c>
      <c r="AU137" s="174" t="s">
        <v>135</v>
      </c>
      <c r="AV137" s="14" t="s">
        <v>134</v>
      </c>
      <c r="AW137" s="14" t="s">
        <v>29</v>
      </c>
      <c r="AX137" s="14" t="s">
        <v>80</v>
      </c>
      <c r="AY137" s="174" t="s">
        <v>127</v>
      </c>
    </row>
    <row r="138" spans="1:65" s="2" customFormat="1" ht="21.75" customHeight="1">
      <c r="A138" s="31"/>
      <c r="B138" s="149"/>
      <c r="C138" s="150" t="s">
        <v>164</v>
      </c>
      <c r="D138" s="150" t="s">
        <v>130</v>
      </c>
      <c r="E138" s="151" t="s">
        <v>165</v>
      </c>
      <c r="F138" s="152" t="s">
        <v>166</v>
      </c>
      <c r="G138" s="153" t="s">
        <v>160</v>
      </c>
      <c r="H138" s="154">
        <v>11.04</v>
      </c>
      <c r="I138" s="155"/>
      <c r="J138" s="156">
        <f>ROUND(I138*H138,2)</f>
        <v>0</v>
      </c>
      <c r="K138" s="157"/>
      <c r="L138" s="32"/>
      <c r="M138" s="158" t="s">
        <v>1</v>
      </c>
      <c r="N138" s="159" t="s">
        <v>39</v>
      </c>
      <c r="O138" s="60"/>
      <c r="P138" s="160">
        <f>O138*H138</f>
        <v>0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2" t="s">
        <v>134</v>
      </c>
      <c r="AT138" s="162" t="s">
        <v>130</v>
      </c>
      <c r="AU138" s="162" t="s">
        <v>135</v>
      </c>
      <c r="AY138" s="16" t="s">
        <v>127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6" t="s">
        <v>135</v>
      </c>
      <c r="BK138" s="163">
        <f>ROUND(I138*H138,2)</f>
        <v>0</v>
      </c>
      <c r="BL138" s="16" t="s">
        <v>134</v>
      </c>
      <c r="BM138" s="162" t="s">
        <v>167</v>
      </c>
    </row>
    <row r="139" spans="1:65" s="13" customFormat="1">
      <c r="B139" s="164"/>
      <c r="D139" s="165" t="s">
        <v>140</v>
      </c>
      <c r="E139" s="172" t="s">
        <v>1</v>
      </c>
      <c r="F139" s="166" t="s">
        <v>168</v>
      </c>
      <c r="H139" s="167">
        <v>11.04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1"/>
      <c r="AT139" s="172" t="s">
        <v>140</v>
      </c>
      <c r="AU139" s="172" t="s">
        <v>135</v>
      </c>
      <c r="AV139" s="13" t="s">
        <v>135</v>
      </c>
      <c r="AW139" s="13" t="s">
        <v>29</v>
      </c>
      <c r="AX139" s="13" t="s">
        <v>73</v>
      </c>
      <c r="AY139" s="172" t="s">
        <v>127</v>
      </c>
    </row>
    <row r="140" spans="1:65" s="14" customFormat="1">
      <c r="B140" s="173"/>
      <c r="D140" s="165" t="s">
        <v>140</v>
      </c>
      <c r="E140" s="174" t="s">
        <v>1</v>
      </c>
      <c r="F140" s="175" t="s">
        <v>163</v>
      </c>
      <c r="H140" s="176">
        <v>11.04</v>
      </c>
      <c r="I140" s="177"/>
      <c r="L140" s="173"/>
      <c r="M140" s="178"/>
      <c r="N140" s="179"/>
      <c r="O140" s="179"/>
      <c r="P140" s="179"/>
      <c r="Q140" s="179"/>
      <c r="R140" s="179"/>
      <c r="S140" s="179"/>
      <c r="T140" s="180"/>
      <c r="AT140" s="174" t="s">
        <v>140</v>
      </c>
      <c r="AU140" s="174" t="s">
        <v>135</v>
      </c>
      <c r="AV140" s="14" t="s">
        <v>134</v>
      </c>
      <c r="AW140" s="14" t="s">
        <v>29</v>
      </c>
      <c r="AX140" s="14" t="s">
        <v>80</v>
      </c>
      <c r="AY140" s="174" t="s">
        <v>127</v>
      </c>
    </row>
    <row r="141" spans="1:65" s="2" customFormat="1" ht="21.75" customHeight="1">
      <c r="A141" s="31"/>
      <c r="B141" s="149"/>
      <c r="C141" s="150" t="s">
        <v>128</v>
      </c>
      <c r="D141" s="150" t="s">
        <v>130</v>
      </c>
      <c r="E141" s="151" t="s">
        <v>169</v>
      </c>
      <c r="F141" s="152" t="s">
        <v>170</v>
      </c>
      <c r="G141" s="153" t="s">
        <v>160</v>
      </c>
      <c r="H141" s="154">
        <v>7.02</v>
      </c>
      <c r="I141" s="155"/>
      <c r="J141" s="156">
        <f>ROUND(I141*H141,2)</f>
        <v>0</v>
      </c>
      <c r="K141" s="157"/>
      <c r="L141" s="32"/>
      <c r="M141" s="158" t="s">
        <v>1</v>
      </c>
      <c r="N141" s="159" t="s">
        <v>39</v>
      </c>
      <c r="O141" s="60"/>
      <c r="P141" s="160">
        <f>O141*H141</f>
        <v>0</v>
      </c>
      <c r="Q141" s="160">
        <v>0</v>
      </c>
      <c r="R141" s="160">
        <f>Q141*H141</f>
        <v>0</v>
      </c>
      <c r="S141" s="160">
        <v>0</v>
      </c>
      <c r="T141" s="161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2" t="s">
        <v>134</v>
      </c>
      <c r="AT141" s="162" t="s">
        <v>130</v>
      </c>
      <c r="AU141" s="162" t="s">
        <v>135</v>
      </c>
      <c r="AY141" s="16" t="s">
        <v>127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6" t="s">
        <v>135</v>
      </c>
      <c r="BK141" s="163">
        <f>ROUND(I141*H141,2)</f>
        <v>0</v>
      </c>
      <c r="BL141" s="16" t="s">
        <v>134</v>
      </c>
      <c r="BM141" s="162" t="s">
        <v>171</v>
      </c>
    </row>
    <row r="142" spans="1:65" s="13" customFormat="1">
      <c r="B142" s="164"/>
      <c r="D142" s="165" t="s">
        <v>140</v>
      </c>
      <c r="E142" s="172" t="s">
        <v>1</v>
      </c>
      <c r="F142" s="166" t="s">
        <v>172</v>
      </c>
      <c r="H142" s="167">
        <v>7.02</v>
      </c>
      <c r="I142" s="168"/>
      <c r="L142" s="164"/>
      <c r="M142" s="169"/>
      <c r="N142" s="170"/>
      <c r="O142" s="170"/>
      <c r="P142" s="170"/>
      <c r="Q142" s="170"/>
      <c r="R142" s="170"/>
      <c r="S142" s="170"/>
      <c r="T142" s="171"/>
      <c r="AT142" s="172" t="s">
        <v>140</v>
      </c>
      <c r="AU142" s="172" t="s">
        <v>135</v>
      </c>
      <c r="AV142" s="13" t="s">
        <v>135</v>
      </c>
      <c r="AW142" s="13" t="s">
        <v>29</v>
      </c>
      <c r="AX142" s="13" t="s">
        <v>73</v>
      </c>
      <c r="AY142" s="172" t="s">
        <v>127</v>
      </c>
    </row>
    <row r="143" spans="1:65" s="14" customFormat="1">
      <c r="B143" s="173"/>
      <c r="D143" s="165" t="s">
        <v>140</v>
      </c>
      <c r="E143" s="174" t="s">
        <v>1</v>
      </c>
      <c r="F143" s="175" t="s">
        <v>163</v>
      </c>
      <c r="H143" s="176">
        <v>7.02</v>
      </c>
      <c r="I143" s="177"/>
      <c r="L143" s="173"/>
      <c r="M143" s="178"/>
      <c r="N143" s="179"/>
      <c r="O143" s="179"/>
      <c r="P143" s="179"/>
      <c r="Q143" s="179"/>
      <c r="R143" s="179"/>
      <c r="S143" s="179"/>
      <c r="T143" s="180"/>
      <c r="AT143" s="174" t="s">
        <v>140</v>
      </c>
      <c r="AU143" s="174" t="s">
        <v>135</v>
      </c>
      <c r="AV143" s="14" t="s">
        <v>134</v>
      </c>
      <c r="AW143" s="14" t="s">
        <v>29</v>
      </c>
      <c r="AX143" s="14" t="s">
        <v>80</v>
      </c>
      <c r="AY143" s="174" t="s">
        <v>127</v>
      </c>
    </row>
    <row r="144" spans="1:65" s="2" customFormat="1" ht="21.75" customHeight="1">
      <c r="A144" s="31"/>
      <c r="B144" s="149"/>
      <c r="C144" s="150" t="s">
        <v>173</v>
      </c>
      <c r="D144" s="150" t="s">
        <v>130</v>
      </c>
      <c r="E144" s="151" t="s">
        <v>174</v>
      </c>
      <c r="F144" s="152" t="s">
        <v>170</v>
      </c>
      <c r="G144" s="153" t="s">
        <v>160</v>
      </c>
      <c r="H144" s="154">
        <v>6.8</v>
      </c>
      <c r="I144" s="155"/>
      <c r="J144" s="156">
        <f>ROUND(I144*H144,2)</f>
        <v>0</v>
      </c>
      <c r="K144" s="157"/>
      <c r="L144" s="32"/>
      <c r="M144" s="158" t="s">
        <v>1</v>
      </c>
      <c r="N144" s="159" t="s">
        <v>39</v>
      </c>
      <c r="O144" s="60"/>
      <c r="P144" s="160">
        <f>O144*H144</f>
        <v>0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2" t="s">
        <v>134</v>
      </c>
      <c r="AT144" s="162" t="s">
        <v>130</v>
      </c>
      <c r="AU144" s="162" t="s">
        <v>135</v>
      </c>
      <c r="AY144" s="16" t="s">
        <v>127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6" t="s">
        <v>135</v>
      </c>
      <c r="BK144" s="163">
        <f>ROUND(I144*H144,2)</f>
        <v>0</v>
      </c>
      <c r="BL144" s="16" t="s">
        <v>134</v>
      </c>
      <c r="BM144" s="162" t="s">
        <v>175</v>
      </c>
    </row>
    <row r="145" spans="1:65" s="13" customFormat="1">
      <c r="B145" s="164"/>
      <c r="D145" s="165" t="s">
        <v>140</v>
      </c>
      <c r="E145" s="172" t="s">
        <v>1</v>
      </c>
      <c r="F145" s="166" t="s">
        <v>176</v>
      </c>
      <c r="H145" s="167">
        <v>6.8</v>
      </c>
      <c r="I145" s="168"/>
      <c r="L145" s="164"/>
      <c r="M145" s="169"/>
      <c r="N145" s="170"/>
      <c r="O145" s="170"/>
      <c r="P145" s="170"/>
      <c r="Q145" s="170"/>
      <c r="R145" s="170"/>
      <c r="S145" s="170"/>
      <c r="T145" s="171"/>
      <c r="AT145" s="172" t="s">
        <v>140</v>
      </c>
      <c r="AU145" s="172" t="s">
        <v>135</v>
      </c>
      <c r="AV145" s="13" t="s">
        <v>135</v>
      </c>
      <c r="AW145" s="13" t="s">
        <v>29</v>
      </c>
      <c r="AX145" s="13" t="s">
        <v>73</v>
      </c>
      <c r="AY145" s="172" t="s">
        <v>127</v>
      </c>
    </row>
    <row r="146" spans="1:65" s="14" customFormat="1">
      <c r="B146" s="173"/>
      <c r="D146" s="165" t="s">
        <v>140</v>
      </c>
      <c r="E146" s="174" t="s">
        <v>1</v>
      </c>
      <c r="F146" s="175" t="s">
        <v>163</v>
      </c>
      <c r="H146" s="176">
        <v>6.8</v>
      </c>
      <c r="I146" s="177"/>
      <c r="L146" s="173"/>
      <c r="M146" s="178"/>
      <c r="N146" s="179"/>
      <c r="O146" s="179"/>
      <c r="P146" s="179"/>
      <c r="Q146" s="179"/>
      <c r="R146" s="179"/>
      <c r="S146" s="179"/>
      <c r="T146" s="180"/>
      <c r="AT146" s="174" t="s">
        <v>140</v>
      </c>
      <c r="AU146" s="174" t="s">
        <v>135</v>
      </c>
      <c r="AV146" s="14" t="s">
        <v>134</v>
      </c>
      <c r="AW146" s="14" t="s">
        <v>29</v>
      </c>
      <c r="AX146" s="14" t="s">
        <v>80</v>
      </c>
      <c r="AY146" s="174" t="s">
        <v>127</v>
      </c>
    </row>
    <row r="147" spans="1:65" s="2" customFormat="1" ht="21.75" customHeight="1">
      <c r="A147" s="31"/>
      <c r="B147" s="149"/>
      <c r="C147" s="150" t="s">
        <v>177</v>
      </c>
      <c r="D147" s="150" t="s">
        <v>130</v>
      </c>
      <c r="E147" s="151" t="s">
        <v>178</v>
      </c>
      <c r="F147" s="152" t="s">
        <v>170</v>
      </c>
      <c r="G147" s="153" t="s">
        <v>160</v>
      </c>
      <c r="H147" s="154">
        <v>4.24</v>
      </c>
      <c r="I147" s="155"/>
      <c r="J147" s="156">
        <f>ROUND(I147*H147,2)</f>
        <v>0</v>
      </c>
      <c r="K147" s="157"/>
      <c r="L147" s="32"/>
      <c r="M147" s="158" t="s">
        <v>1</v>
      </c>
      <c r="N147" s="159" t="s">
        <v>39</v>
      </c>
      <c r="O147" s="60"/>
      <c r="P147" s="160">
        <f>O147*H147</f>
        <v>0</v>
      </c>
      <c r="Q147" s="160">
        <v>0</v>
      </c>
      <c r="R147" s="160">
        <f>Q147*H147</f>
        <v>0</v>
      </c>
      <c r="S147" s="160">
        <v>0</v>
      </c>
      <c r="T147" s="16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2" t="s">
        <v>134</v>
      </c>
      <c r="AT147" s="162" t="s">
        <v>130</v>
      </c>
      <c r="AU147" s="162" t="s">
        <v>135</v>
      </c>
      <c r="AY147" s="16" t="s">
        <v>127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6" t="s">
        <v>135</v>
      </c>
      <c r="BK147" s="163">
        <f>ROUND(I147*H147,2)</f>
        <v>0</v>
      </c>
      <c r="BL147" s="16" t="s">
        <v>134</v>
      </c>
      <c r="BM147" s="162" t="s">
        <v>179</v>
      </c>
    </row>
    <row r="148" spans="1:65" s="13" customFormat="1">
      <c r="B148" s="164"/>
      <c r="D148" s="165" t="s">
        <v>140</v>
      </c>
      <c r="E148" s="172" t="s">
        <v>1</v>
      </c>
      <c r="F148" s="166" t="s">
        <v>180</v>
      </c>
      <c r="H148" s="167">
        <v>4.24</v>
      </c>
      <c r="I148" s="168"/>
      <c r="L148" s="164"/>
      <c r="M148" s="169"/>
      <c r="N148" s="170"/>
      <c r="O148" s="170"/>
      <c r="P148" s="170"/>
      <c r="Q148" s="170"/>
      <c r="R148" s="170"/>
      <c r="S148" s="170"/>
      <c r="T148" s="171"/>
      <c r="AT148" s="172" t="s">
        <v>140</v>
      </c>
      <c r="AU148" s="172" t="s">
        <v>135</v>
      </c>
      <c r="AV148" s="13" t="s">
        <v>135</v>
      </c>
      <c r="AW148" s="13" t="s">
        <v>29</v>
      </c>
      <c r="AX148" s="13" t="s">
        <v>73</v>
      </c>
      <c r="AY148" s="172" t="s">
        <v>127</v>
      </c>
    </row>
    <row r="149" spans="1:65" s="14" customFormat="1">
      <c r="B149" s="173"/>
      <c r="D149" s="165" t="s">
        <v>140</v>
      </c>
      <c r="E149" s="174" t="s">
        <v>1</v>
      </c>
      <c r="F149" s="175" t="s">
        <v>163</v>
      </c>
      <c r="H149" s="176">
        <v>4.24</v>
      </c>
      <c r="I149" s="177"/>
      <c r="L149" s="173"/>
      <c r="M149" s="178"/>
      <c r="N149" s="179"/>
      <c r="O149" s="179"/>
      <c r="P149" s="179"/>
      <c r="Q149" s="179"/>
      <c r="R149" s="179"/>
      <c r="S149" s="179"/>
      <c r="T149" s="180"/>
      <c r="AT149" s="174" t="s">
        <v>140</v>
      </c>
      <c r="AU149" s="174" t="s">
        <v>135</v>
      </c>
      <c r="AV149" s="14" t="s">
        <v>134</v>
      </c>
      <c r="AW149" s="14" t="s">
        <v>29</v>
      </c>
      <c r="AX149" s="14" t="s">
        <v>80</v>
      </c>
      <c r="AY149" s="174" t="s">
        <v>127</v>
      </c>
    </row>
    <row r="150" spans="1:65" s="2" customFormat="1" ht="21.75" customHeight="1">
      <c r="A150" s="31"/>
      <c r="B150" s="149"/>
      <c r="C150" s="150" t="s">
        <v>181</v>
      </c>
      <c r="D150" s="150" t="s">
        <v>130</v>
      </c>
      <c r="E150" s="151" t="s">
        <v>182</v>
      </c>
      <c r="F150" s="152" t="s">
        <v>183</v>
      </c>
      <c r="G150" s="153" t="s">
        <v>160</v>
      </c>
      <c r="H150" s="154">
        <v>9.6</v>
      </c>
      <c r="I150" s="155"/>
      <c r="J150" s="156">
        <f>ROUND(I150*H150,2)</f>
        <v>0</v>
      </c>
      <c r="K150" s="157"/>
      <c r="L150" s="32"/>
      <c r="M150" s="158" t="s">
        <v>1</v>
      </c>
      <c r="N150" s="159" t="s">
        <v>39</v>
      </c>
      <c r="O150" s="60"/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2" t="s">
        <v>134</v>
      </c>
      <c r="AT150" s="162" t="s">
        <v>130</v>
      </c>
      <c r="AU150" s="162" t="s">
        <v>135</v>
      </c>
      <c r="AY150" s="16" t="s">
        <v>127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6" t="s">
        <v>135</v>
      </c>
      <c r="BK150" s="163">
        <f>ROUND(I150*H150,2)</f>
        <v>0</v>
      </c>
      <c r="BL150" s="16" t="s">
        <v>134</v>
      </c>
      <c r="BM150" s="162" t="s">
        <v>184</v>
      </c>
    </row>
    <row r="151" spans="1:65" s="13" customFormat="1">
      <c r="B151" s="164"/>
      <c r="D151" s="165" t="s">
        <v>140</v>
      </c>
      <c r="E151" s="172" t="s">
        <v>1</v>
      </c>
      <c r="F151" s="166" t="s">
        <v>185</v>
      </c>
      <c r="H151" s="167">
        <v>9.6</v>
      </c>
      <c r="I151" s="168"/>
      <c r="L151" s="164"/>
      <c r="M151" s="169"/>
      <c r="N151" s="170"/>
      <c r="O151" s="170"/>
      <c r="P151" s="170"/>
      <c r="Q151" s="170"/>
      <c r="R151" s="170"/>
      <c r="S151" s="170"/>
      <c r="T151" s="171"/>
      <c r="AT151" s="172" t="s">
        <v>140</v>
      </c>
      <c r="AU151" s="172" t="s">
        <v>135</v>
      </c>
      <c r="AV151" s="13" t="s">
        <v>135</v>
      </c>
      <c r="AW151" s="13" t="s">
        <v>29</v>
      </c>
      <c r="AX151" s="13" t="s">
        <v>73</v>
      </c>
      <c r="AY151" s="172" t="s">
        <v>127</v>
      </c>
    </row>
    <row r="152" spans="1:65" s="14" customFormat="1">
      <c r="B152" s="173"/>
      <c r="D152" s="165" t="s">
        <v>140</v>
      </c>
      <c r="E152" s="174" t="s">
        <v>1</v>
      </c>
      <c r="F152" s="175" t="s">
        <v>163</v>
      </c>
      <c r="H152" s="176">
        <v>9.6</v>
      </c>
      <c r="I152" s="177"/>
      <c r="L152" s="173"/>
      <c r="M152" s="178"/>
      <c r="N152" s="179"/>
      <c r="O152" s="179"/>
      <c r="P152" s="179"/>
      <c r="Q152" s="179"/>
      <c r="R152" s="179"/>
      <c r="S152" s="179"/>
      <c r="T152" s="180"/>
      <c r="AT152" s="174" t="s">
        <v>140</v>
      </c>
      <c r="AU152" s="174" t="s">
        <v>135</v>
      </c>
      <c r="AV152" s="14" t="s">
        <v>134</v>
      </c>
      <c r="AW152" s="14" t="s">
        <v>29</v>
      </c>
      <c r="AX152" s="14" t="s">
        <v>80</v>
      </c>
      <c r="AY152" s="174" t="s">
        <v>127</v>
      </c>
    </row>
    <row r="153" spans="1:65" s="2" customFormat="1" ht="24.15" customHeight="1">
      <c r="A153" s="31"/>
      <c r="B153" s="149"/>
      <c r="C153" s="150" t="s">
        <v>186</v>
      </c>
      <c r="D153" s="150" t="s">
        <v>130</v>
      </c>
      <c r="E153" s="151" t="s">
        <v>187</v>
      </c>
      <c r="F153" s="152" t="s">
        <v>188</v>
      </c>
      <c r="G153" s="153" t="s">
        <v>160</v>
      </c>
      <c r="H153" s="154">
        <v>7</v>
      </c>
      <c r="I153" s="155"/>
      <c r="J153" s="156">
        <f>ROUND(I153*H153,2)</f>
        <v>0</v>
      </c>
      <c r="K153" s="157"/>
      <c r="L153" s="32"/>
      <c r="M153" s="158" t="s">
        <v>1</v>
      </c>
      <c r="N153" s="159" t="s">
        <v>39</v>
      </c>
      <c r="O153" s="60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62" t="s">
        <v>134</v>
      </c>
      <c r="AT153" s="162" t="s">
        <v>130</v>
      </c>
      <c r="AU153" s="162" t="s">
        <v>135</v>
      </c>
      <c r="AY153" s="16" t="s">
        <v>127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6" t="s">
        <v>135</v>
      </c>
      <c r="BK153" s="163">
        <f>ROUND(I153*H153,2)</f>
        <v>0</v>
      </c>
      <c r="BL153" s="16" t="s">
        <v>134</v>
      </c>
      <c r="BM153" s="162" t="s">
        <v>189</v>
      </c>
    </row>
    <row r="154" spans="1:65" s="13" customFormat="1">
      <c r="B154" s="164"/>
      <c r="D154" s="165" t="s">
        <v>140</v>
      </c>
      <c r="E154" s="172" t="s">
        <v>1</v>
      </c>
      <c r="F154" s="166" t="s">
        <v>190</v>
      </c>
      <c r="H154" s="167">
        <v>7</v>
      </c>
      <c r="I154" s="168"/>
      <c r="L154" s="164"/>
      <c r="M154" s="169"/>
      <c r="N154" s="170"/>
      <c r="O154" s="170"/>
      <c r="P154" s="170"/>
      <c r="Q154" s="170"/>
      <c r="R154" s="170"/>
      <c r="S154" s="170"/>
      <c r="T154" s="171"/>
      <c r="AT154" s="172" t="s">
        <v>140</v>
      </c>
      <c r="AU154" s="172" t="s">
        <v>135</v>
      </c>
      <c r="AV154" s="13" t="s">
        <v>135</v>
      </c>
      <c r="AW154" s="13" t="s">
        <v>29</v>
      </c>
      <c r="AX154" s="13" t="s">
        <v>73</v>
      </c>
      <c r="AY154" s="172" t="s">
        <v>127</v>
      </c>
    </row>
    <row r="155" spans="1:65" s="14" customFormat="1">
      <c r="B155" s="173"/>
      <c r="D155" s="165" t="s">
        <v>140</v>
      </c>
      <c r="E155" s="174" t="s">
        <v>1</v>
      </c>
      <c r="F155" s="175" t="s">
        <v>163</v>
      </c>
      <c r="H155" s="176">
        <v>7</v>
      </c>
      <c r="I155" s="177"/>
      <c r="L155" s="173"/>
      <c r="M155" s="178"/>
      <c r="N155" s="179"/>
      <c r="O155" s="179"/>
      <c r="P155" s="179"/>
      <c r="Q155" s="179"/>
      <c r="R155" s="179"/>
      <c r="S155" s="179"/>
      <c r="T155" s="180"/>
      <c r="AT155" s="174" t="s">
        <v>140</v>
      </c>
      <c r="AU155" s="174" t="s">
        <v>135</v>
      </c>
      <c r="AV155" s="14" t="s">
        <v>134</v>
      </c>
      <c r="AW155" s="14" t="s">
        <v>29</v>
      </c>
      <c r="AX155" s="14" t="s">
        <v>80</v>
      </c>
      <c r="AY155" s="174" t="s">
        <v>127</v>
      </c>
    </row>
    <row r="156" spans="1:65" s="2" customFormat="1" ht="24.15" customHeight="1">
      <c r="A156" s="31"/>
      <c r="B156" s="149"/>
      <c r="C156" s="150" t="s">
        <v>191</v>
      </c>
      <c r="D156" s="150" t="s">
        <v>130</v>
      </c>
      <c r="E156" s="151" t="s">
        <v>192</v>
      </c>
      <c r="F156" s="152" t="s">
        <v>193</v>
      </c>
      <c r="G156" s="153" t="s">
        <v>160</v>
      </c>
      <c r="H156" s="154">
        <v>53.94</v>
      </c>
      <c r="I156" s="155"/>
      <c r="J156" s="156">
        <f>ROUND(I156*H156,2)</f>
        <v>0</v>
      </c>
      <c r="K156" s="157"/>
      <c r="L156" s="32"/>
      <c r="M156" s="158" t="s">
        <v>1</v>
      </c>
      <c r="N156" s="159" t="s">
        <v>39</v>
      </c>
      <c r="O156" s="60"/>
      <c r="P156" s="160">
        <f>O156*H156</f>
        <v>0</v>
      </c>
      <c r="Q156" s="160">
        <v>0</v>
      </c>
      <c r="R156" s="160">
        <f>Q156*H156</f>
        <v>0</v>
      </c>
      <c r="S156" s="160">
        <v>0</v>
      </c>
      <c r="T156" s="161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62" t="s">
        <v>134</v>
      </c>
      <c r="AT156" s="162" t="s">
        <v>130</v>
      </c>
      <c r="AU156" s="162" t="s">
        <v>135</v>
      </c>
      <c r="AY156" s="16" t="s">
        <v>127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6" t="s">
        <v>135</v>
      </c>
      <c r="BK156" s="163">
        <f>ROUND(I156*H156,2)</f>
        <v>0</v>
      </c>
      <c r="BL156" s="16" t="s">
        <v>134</v>
      </c>
      <c r="BM156" s="162" t="s">
        <v>194</v>
      </c>
    </row>
    <row r="157" spans="1:65" s="13" customFormat="1">
      <c r="B157" s="164"/>
      <c r="D157" s="165" t="s">
        <v>140</v>
      </c>
      <c r="E157" s="172" t="s">
        <v>1</v>
      </c>
      <c r="F157" s="166" t="s">
        <v>195</v>
      </c>
      <c r="H157" s="167">
        <v>6.96</v>
      </c>
      <c r="I157" s="168"/>
      <c r="L157" s="164"/>
      <c r="M157" s="169"/>
      <c r="N157" s="170"/>
      <c r="O157" s="170"/>
      <c r="P157" s="170"/>
      <c r="Q157" s="170"/>
      <c r="R157" s="170"/>
      <c r="S157" s="170"/>
      <c r="T157" s="171"/>
      <c r="AT157" s="172" t="s">
        <v>140</v>
      </c>
      <c r="AU157" s="172" t="s">
        <v>135</v>
      </c>
      <c r="AV157" s="13" t="s">
        <v>135</v>
      </c>
      <c r="AW157" s="13" t="s">
        <v>29</v>
      </c>
      <c r="AX157" s="13" t="s">
        <v>73</v>
      </c>
      <c r="AY157" s="172" t="s">
        <v>127</v>
      </c>
    </row>
    <row r="158" spans="1:65" s="13" customFormat="1">
      <c r="B158" s="164"/>
      <c r="D158" s="165" t="s">
        <v>140</v>
      </c>
      <c r="E158" s="172" t="s">
        <v>1</v>
      </c>
      <c r="F158" s="166" t="s">
        <v>196</v>
      </c>
      <c r="H158" s="167">
        <v>7.16</v>
      </c>
      <c r="I158" s="168"/>
      <c r="L158" s="164"/>
      <c r="M158" s="169"/>
      <c r="N158" s="170"/>
      <c r="O158" s="170"/>
      <c r="P158" s="170"/>
      <c r="Q158" s="170"/>
      <c r="R158" s="170"/>
      <c r="S158" s="170"/>
      <c r="T158" s="171"/>
      <c r="AT158" s="172" t="s">
        <v>140</v>
      </c>
      <c r="AU158" s="172" t="s">
        <v>135</v>
      </c>
      <c r="AV158" s="13" t="s">
        <v>135</v>
      </c>
      <c r="AW158" s="13" t="s">
        <v>29</v>
      </c>
      <c r="AX158" s="13" t="s">
        <v>73</v>
      </c>
      <c r="AY158" s="172" t="s">
        <v>127</v>
      </c>
    </row>
    <row r="159" spans="1:65" s="13" customFormat="1">
      <c r="B159" s="164"/>
      <c r="D159" s="165" t="s">
        <v>140</v>
      </c>
      <c r="E159" s="172" t="s">
        <v>1</v>
      </c>
      <c r="F159" s="166" t="s">
        <v>197</v>
      </c>
      <c r="H159" s="167">
        <v>6.22</v>
      </c>
      <c r="I159" s="168"/>
      <c r="L159" s="164"/>
      <c r="M159" s="169"/>
      <c r="N159" s="170"/>
      <c r="O159" s="170"/>
      <c r="P159" s="170"/>
      <c r="Q159" s="170"/>
      <c r="R159" s="170"/>
      <c r="S159" s="170"/>
      <c r="T159" s="171"/>
      <c r="AT159" s="172" t="s">
        <v>140</v>
      </c>
      <c r="AU159" s="172" t="s">
        <v>135</v>
      </c>
      <c r="AV159" s="13" t="s">
        <v>135</v>
      </c>
      <c r="AW159" s="13" t="s">
        <v>29</v>
      </c>
      <c r="AX159" s="13" t="s">
        <v>73</v>
      </c>
      <c r="AY159" s="172" t="s">
        <v>127</v>
      </c>
    </row>
    <row r="160" spans="1:65" s="13" customFormat="1">
      <c r="B160" s="164"/>
      <c r="D160" s="165" t="s">
        <v>140</v>
      </c>
      <c r="E160" s="172" t="s">
        <v>1</v>
      </c>
      <c r="F160" s="166" t="s">
        <v>198</v>
      </c>
      <c r="H160" s="167">
        <v>6.9</v>
      </c>
      <c r="I160" s="168"/>
      <c r="L160" s="164"/>
      <c r="M160" s="169"/>
      <c r="N160" s="170"/>
      <c r="O160" s="170"/>
      <c r="P160" s="170"/>
      <c r="Q160" s="170"/>
      <c r="R160" s="170"/>
      <c r="S160" s="170"/>
      <c r="T160" s="171"/>
      <c r="AT160" s="172" t="s">
        <v>140</v>
      </c>
      <c r="AU160" s="172" t="s">
        <v>135</v>
      </c>
      <c r="AV160" s="13" t="s">
        <v>135</v>
      </c>
      <c r="AW160" s="13" t="s">
        <v>29</v>
      </c>
      <c r="AX160" s="13" t="s">
        <v>73</v>
      </c>
      <c r="AY160" s="172" t="s">
        <v>127</v>
      </c>
    </row>
    <row r="161" spans="1:65" s="13" customFormat="1">
      <c r="B161" s="164"/>
      <c r="D161" s="165" t="s">
        <v>140</v>
      </c>
      <c r="E161" s="172" t="s">
        <v>1</v>
      </c>
      <c r="F161" s="166" t="s">
        <v>199</v>
      </c>
      <c r="H161" s="167">
        <v>5.58</v>
      </c>
      <c r="I161" s="168"/>
      <c r="L161" s="164"/>
      <c r="M161" s="169"/>
      <c r="N161" s="170"/>
      <c r="O161" s="170"/>
      <c r="P161" s="170"/>
      <c r="Q161" s="170"/>
      <c r="R161" s="170"/>
      <c r="S161" s="170"/>
      <c r="T161" s="171"/>
      <c r="AT161" s="172" t="s">
        <v>140</v>
      </c>
      <c r="AU161" s="172" t="s">
        <v>135</v>
      </c>
      <c r="AV161" s="13" t="s">
        <v>135</v>
      </c>
      <c r="AW161" s="13" t="s">
        <v>29</v>
      </c>
      <c r="AX161" s="13" t="s">
        <v>73</v>
      </c>
      <c r="AY161" s="172" t="s">
        <v>127</v>
      </c>
    </row>
    <row r="162" spans="1:65" s="13" customFormat="1">
      <c r="B162" s="164"/>
      <c r="D162" s="165" t="s">
        <v>140</v>
      </c>
      <c r="E162" s="172" t="s">
        <v>1</v>
      </c>
      <c r="F162" s="166" t="s">
        <v>200</v>
      </c>
      <c r="H162" s="167">
        <v>5.14</v>
      </c>
      <c r="I162" s="168"/>
      <c r="L162" s="164"/>
      <c r="M162" s="169"/>
      <c r="N162" s="170"/>
      <c r="O162" s="170"/>
      <c r="P162" s="170"/>
      <c r="Q162" s="170"/>
      <c r="R162" s="170"/>
      <c r="S162" s="170"/>
      <c r="T162" s="171"/>
      <c r="AT162" s="172" t="s">
        <v>140</v>
      </c>
      <c r="AU162" s="172" t="s">
        <v>135</v>
      </c>
      <c r="AV162" s="13" t="s">
        <v>135</v>
      </c>
      <c r="AW162" s="13" t="s">
        <v>29</v>
      </c>
      <c r="AX162" s="13" t="s">
        <v>73</v>
      </c>
      <c r="AY162" s="172" t="s">
        <v>127</v>
      </c>
    </row>
    <row r="163" spans="1:65" s="13" customFormat="1">
      <c r="B163" s="164"/>
      <c r="D163" s="165" t="s">
        <v>140</v>
      </c>
      <c r="E163" s="172" t="s">
        <v>1</v>
      </c>
      <c r="F163" s="166" t="s">
        <v>201</v>
      </c>
      <c r="H163" s="167">
        <v>5.24</v>
      </c>
      <c r="I163" s="168"/>
      <c r="L163" s="164"/>
      <c r="M163" s="169"/>
      <c r="N163" s="170"/>
      <c r="O163" s="170"/>
      <c r="P163" s="170"/>
      <c r="Q163" s="170"/>
      <c r="R163" s="170"/>
      <c r="S163" s="170"/>
      <c r="T163" s="171"/>
      <c r="AT163" s="172" t="s">
        <v>140</v>
      </c>
      <c r="AU163" s="172" t="s">
        <v>135</v>
      </c>
      <c r="AV163" s="13" t="s">
        <v>135</v>
      </c>
      <c r="AW163" s="13" t="s">
        <v>29</v>
      </c>
      <c r="AX163" s="13" t="s">
        <v>73</v>
      </c>
      <c r="AY163" s="172" t="s">
        <v>127</v>
      </c>
    </row>
    <row r="164" spans="1:65" s="13" customFormat="1">
      <c r="B164" s="164"/>
      <c r="D164" s="165" t="s">
        <v>140</v>
      </c>
      <c r="E164" s="172" t="s">
        <v>1</v>
      </c>
      <c r="F164" s="166" t="s">
        <v>199</v>
      </c>
      <c r="H164" s="167">
        <v>5.58</v>
      </c>
      <c r="I164" s="168"/>
      <c r="L164" s="164"/>
      <c r="M164" s="169"/>
      <c r="N164" s="170"/>
      <c r="O164" s="170"/>
      <c r="P164" s="170"/>
      <c r="Q164" s="170"/>
      <c r="R164" s="170"/>
      <c r="S164" s="170"/>
      <c r="T164" s="171"/>
      <c r="AT164" s="172" t="s">
        <v>140</v>
      </c>
      <c r="AU164" s="172" t="s">
        <v>135</v>
      </c>
      <c r="AV164" s="13" t="s">
        <v>135</v>
      </c>
      <c r="AW164" s="13" t="s">
        <v>29</v>
      </c>
      <c r="AX164" s="13" t="s">
        <v>73</v>
      </c>
      <c r="AY164" s="172" t="s">
        <v>127</v>
      </c>
    </row>
    <row r="165" spans="1:65" s="13" customFormat="1">
      <c r="B165" s="164"/>
      <c r="D165" s="165" t="s">
        <v>140</v>
      </c>
      <c r="E165" s="172" t="s">
        <v>1</v>
      </c>
      <c r="F165" s="166" t="s">
        <v>202</v>
      </c>
      <c r="H165" s="167">
        <v>5.16</v>
      </c>
      <c r="I165" s="168"/>
      <c r="L165" s="164"/>
      <c r="M165" s="169"/>
      <c r="N165" s="170"/>
      <c r="O165" s="170"/>
      <c r="P165" s="170"/>
      <c r="Q165" s="170"/>
      <c r="R165" s="170"/>
      <c r="S165" s="170"/>
      <c r="T165" s="171"/>
      <c r="AT165" s="172" t="s">
        <v>140</v>
      </c>
      <c r="AU165" s="172" t="s">
        <v>135</v>
      </c>
      <c r="AV165" s="13" t="s">
        <v>135</v>
      </c>
      <c r="AW165" s="13" t="s">
        <v>29</v>
      </c>
      <c r="AX165" s="13" t="s">
        <v>73</v>
      </c>
      <c r="AY165" s="172" t="s">
        <v>127</v>
      </c>
    </row>
    <row r="166" spans="1:65" s="14" customFormat="1">
      <c r="B166" s="173"/>
      <c r="D166" s="165" t="s">
        <v>140</v>
      </c>
      <c r="E166" s="174" t="s">
        <v>1</v>
      </c>
      <c r="F166" s="175" t="s">
        <v>163</v>
      </c>
      <c r="H166" s="176">
        <v>53.94</v>
      </c>
      <c r="I166" s="177"/>
      <c r="L166" s="173"/>
      <c r="M166" s="178"/>
      <c r="N166" s="179"/>
      <c r="O166" s="179"/>
      <c r="P166" s="179"/>
      <c r="Q166" s="179"/>
      <c r="R166" s="179"/>
      <c r="S166" s="179"/>
      <c r="T166" s="180"/>
      <c r="AT166" s="174" t="s">
        <v>140</v>
      </c>
      <c r="AU166" s="174" t="s">
        <v>135</v>
      </c>
      <c r="AV166" s="14" t="s">
        <v>134</v>
      </c>
      <c r="AW166" s="14" t="s">
        <v>29</v>
      </c>
      <c r="AX166" s="14" t="s">
        <v>80</v>
      </c>
      <c r="AY166" s="174" t="s">
        <v>127</v>
      </c>
    </row>
    <row r="167" spans="1:65" s="2" customFormat="1" ht="24.15" customHeight="1">
      <c r="A167" s="31"/>
      <c r="B167" s="149"/>
      <c r="C167" s="150" t="s">
        <v>203</v>
      </c>
      <c r="D167" s="150" t="s">
        <v>130</v>
      </c>
      <c r="E167" s="151" t="s">
        <v>204</v>
      </c>
      <c r="F167" s="152" t="s">
        <v>205</v>
      </c>
      <c r="G167" s="153" t="s">
        <v>160</v>
      </c>
      <c r="H167" s="154">
        <v>11.08</v>
      </c>
      <c r="I167" s="155"/>
      <c r="J167" s="156">
        <f>ROUND(I167*H167,2)</f>
        <v>0</v>
      </c>
      <c r="K167" s="157"/>
      <c r="L167" s="32"/>
      <c r="M167" s="158" t="s">
        <v>1</v>
      </c>
      <c r="N167" s="159" t="s">
        <v>39</v>
      </c>
      <c r="O167" s="60"/>
      <c r="P167" s="160">
        <f>O167*H167</f>
        <v>0</v>
      </c>
      <c r="Q167" s="160">
        <v>0</v>
      </c>
      <c r="R167" s="160">
        <f>Q167*H167</f>
        <v>0</v>
      </c>
      <c r="S167" s="160">
        <v>0</v>
      </c>
      <c r="T167" s="161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2" t="s">
        <v>134</v>
      </c>
      <c r="AT167" s="162" t="s">
        <v>130</v>
      </c>
      <c r="AU167" s="162" t="s">
        <v>135</v>
      </c>
      <c r="AY167" s="16" t="s">
        <v>127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6" t="s">
        <v>135</v>
      </c>
      <c r="BK167" s="163">
        <f>ROUND(I167*H167,2)</f>
        <v>0</v>
      </c>
      <c r="BL167" s="16" t="s">
        <v>134</v>
      </c>
      <c r="BM167" s="162" t="s">
        <v>206</v>
      </c>
    </row>
    <row r="168" spans="1:65" s="13" customFormat="1">
      <c r="B168" s="164"/>
      <c r="D168" s="165" t="s">
        <v>140</v>
      </c>
      <c r="E168" s="172" t="s">
        <v>1</v>
      </c>
      <c r="F168" s="166" t="s">
        <v>207</v>
      </c>
      <c r="H168" s="167">
        <v>11.08</v>
      </c>
      <c r="I168" s="168"/>
      <c r="L168" s="164"/>
      <c r="M168" s="169"/>
      <c r="N168" s="170"/>
      <c r="O168" s="170"/>
      <c r="P168" s="170"/>
      <c r="Q168" s="170"/>
      <c r="R168" s="170"/>
      <c r="S168" s="170"/>
      <c r="T168" s="171"/>
      <c r="AT168" s="172" t="s">
        <v>140</v>
      </c>
      <c r="AU168" s="172" t="s">
        <v>135</v>
      </c>
      <c r="AV168" s="13" t="s">
        <v>135</v>
      </c>
      <c r="AW168" s="13" t="s">
        <v>29</v>
      </c>
      <c r="AX168" s="13" t="s">
        <v>73</v>
      </c>
      <c r="AY168" s="172" t="s">
        <v>127</v>
      </c>
    </row>
    <row r="169" spans="1:65" s="14" customFormat="1">
      <c r="B169" s="173"/>
      <c r="D169" s="165" t="s">
        <v>140</v>
      </c>
      <c r="E169" s="174" t="s">
        <v>1</v>
      </c>
      <c r="F169" s="175" t="s">
        <v>163</v>
      </c>
      <c r="H169" s="176">
        <v>11.08</v>
      </c>
      <c r="I169" s="177"/>
      <c r="L169" s="173"/>
      <c r="M169" s="178"/>
      <c r="N169" s="179"/>
      <c r="O169" s="179"/>
      <c r="P169" s="179"/>
      <c r="Q169" s="179"/>
      <c r="R169" s="179"/>
      <c r="S169" s="179"/>
      <c r="T169" s="180"/>
      <c r="AT169" s="174" t="s">
        <v>140</v>
      </c>
      <c r="AU169" s="174" t="s">
        <v>135</v>
      </c>
      <c r="AV169" s="14" t="s">
        <v>134</v>
      </c>
      <c r="AW169" s="14" t="s">
        <v>29</v>
      </c>
      <c r="AX169" s="14" t="s">
        <v>80</v>
      </c>
      <c r="AY169" s="174" t="s">
        <v>127</v>
      </c>
    </row>
    <row r="170" spans="1:65" s="2" customFormat="1" ht="24.15" customHeight="1">
      <c r="A170" s="31"/>
      <c r="B170" s="149"/>
      <c r="C170" s="150" t="s">
        <v>208</v>
      </c>
      <c r="D170" s="150" t="s">
        <v>130</v>
      </c>
      <c r="E170" s="151" t="s">
        <v>209</v>
      </c>
      <c r="F170" s="152" t="s">
        <v>210</v>
      </c>
      <c r="G170" s="153" t="s">
        <v>160</v>
      </c>
      <c r="H170" s="154">
        <v>5.74</v>
      </c>
      <c r="I170" s="155"/>
      <c r="J170" s="156">
        <f>ROUND(I170*H170,2)</f>
        <v>0</v>
      </c>
      <c r="K170" s="157"/>
      <c r="L170" s="32"/>
      <c r="M170" s="158" t="s">
        <v>1</v>
      </c>
      <c r="N170" s="159" t="s">
        <v>39</v>
      </c>
      <c r="O170" s="60"/>
      <c r="P170" s="160">
        <f>O170*H170</f>
        <v>0</v>
      </c>
      <c r="Q170" s="160">
        <v>0</v>
      </c>
      <c r="R170" s="160">
        <f>Q170*H170</f>
        <v>0</v>
      </c>
      <c r="S170" s="160">
        <v>0</v>
      </c>
      <c r="T170" s="161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62" t="s">
        <v>134</v>
      </c>
      <c r="AT170" s="162" t="s">
        <v>130</v>
      </c>
      <c r="AU170" s="162" t="s">
        <v>135</v>
      </c>
      <c r="AY170" s="16" t="s">
        <v>127</v>
      </c>
      <c r="BE170" s="163">
        <f>IF(N170="základná",J170,0)</f>
        <v>0</v>
      </c>
      <c r="BF170" s="163">
        <f>IF(N170="znížená",J170,0)</f>
        <v>0</v>
      </c>
      <c r="BG170" s="163">
        <f>IF(N170="zákl. prenesená",J170,0)</f>
        <v>0</v>
      </c>
      <c r="BH170" s="163">
        <f>IF(N170="zníž. prenesená",J170,0)</f>
        <v>0</v>
      </c>
      <c r="BI170" s="163">
        <f>IF(N170="nulová",J170,0)</f>
        <v>0</v>
      </c>
      <c r="BJ170" s="16" t="s">
        <v>135</v>
      </c>
      <c r="BK170" s="163">
        <f>ROUND(I170*H170,2)</f>
        <v>0</v>
      </c>
      <c r="BL170" s="16" t="s">
        <v>134</v>
      </c>
      <c r="BM170" s="162" t="s">
        <v>211</v>
      </c>
    </row>
    <row r="171" spans="1:65" s="13" customFormat="1">
      <c r="B171" s="164"/>
      <c r="D171" s="165" t="s">
        <v>140</v>
      </c>
      <c r="E171" s="172" t="s">
        <v>1</v>
      </c>
      <c r="F171" s="166" t="s">
        <v>212</v>
      </c>
      <c r="H171" s="167">
        <v>5.74</v>
      </c>
      <c r="I171" s="168"/>
      <c r="L171" s="164"/>
      <c r="M171" s="169"/>
      <c r="N171" s="170"/>
      <c r="O171" s="170"/>
      <c r="P171" s="170"/>
      <c r="Q171" s="170"/>
      <c r="R171" s="170"/>
      <c r="S171" s="170"/>
      <c r="T171" s="171"/>
      <c r="AT171" s="172" t="s">
        <v>140</v>
      </c>
      <c r="AU171" s="172" t="s">
        <v>135</v>
      </c>
      <c r="AV171" s="13" t="s">
        <v>135</v>
      </c>
      <c r="AW171" s="13" t="s">
        <v>29</v>
      </c>
      <c r="AX171" s="13" t="s">
        <v>73</v>
      </c>
      <c r="AY171" s="172" t="s">
        <v>127</v>
      </c>
    </row>
    <row r="172" spans="1:65" s="14" customFormat="1">
      <c r="B172" s="173"/>
      <c r="D172" s="165" t="s">
        <v>140</v>
      </c>
      <c r="E172" s="174" t="s">
        <v>1</v>
      </c>
      <c r="F172" s="175" t="s">
        <v>163</v>
      </c>
      <c r="H172" s="176">
        <v>5.74</v>
      </c>
      <c r="I172" s="177"/>
      <c r="L172" s="173"/>
      <c r="M172" s="178"/>
      <c r="N172" s="179"/>
      <c r="O172" s="179"/>
      <c r="P172" s="179"/>
      <c r="Q172" s="179"/>
      <c r="R172" s="179"/>
      <c r="S172" s="179"/>
      <c r="T172" s="180"/>
      <c r="AT172" s="174" t="s">
        <v>140</v>
      </c>
      <c r="AU172" s="174" t="s">
        <v>135</v>
      </c>
      <c r="AV172" s="14" t="s">
        <v>134</v>
      </c>
      <c r="AW172" s="14" t="s">
        <v>29</v>
      </c>
      <c r="AX172" s="14" t="s">
        <v>80</v>
      </c>
      <c r="AY172" s="174" t="s">
        <v>127</v>
      </c>
    </row>
    <row r="173" spans="1:65" s="2" customFormat="1" ht="24.15" customHeight="1">
      <c r="A173" s="31"/>
      <c r="B173" s="149"/>
      <c r="C173" s="150" t="s">
        <v>213</v>
      </c>
      <c r="D173" s="150" t="s">
        <v>130</v>
      </c>
      <c r="E173" s="151" t="s">
        <v>214</v>
      </c>
      <c r="F173" s="152" t="s">
        <v>215</v>
      </c>
      <c r="G173" s="153" t="s">
        <v>160</v>
      </c>
      <c r="H173" s="154">
        <v>6.1</v>
      </c>
      <c r="I173" s="155"/>
      <c r="J173" s="156">
        <f>ROUND(I173*H173,2)</f>
        <v>0</v>
      </c>
      <c r="K173" s="157"/>
      <c r="L173" s="32"/>
      <c r="M173" s="158" t="s">
        <v>1</v>
      </c>
      <c r="N173" s="159" t="s">
        <v>39</v>
      </c>
      <c r="O173" s="60"/>
      <c r="P173" s="160">
        <f>O173*H173</f>
        <v>0</v>
      </c>
      <c r="Q173" s="160">
        <v>0</v>
      </c>
      <c r="R173" s="160">
        <f>Q173*H173</f>
        <v>0</v>
      </c>
      <c r="S173" s="160">
        <v>0</v>
      </c>
      <c r="T173" s="161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2" t="s">
        <v>134</v>
      </c>
      <c r="AT173" s="162" t="s">
        <v>130</v>
      </c>
      <c r="AU173" s="162" t="s">
        <v>135</v>
      </c>
      <c r="AY173" s="16" t="s">
        <v>127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6" t="s">
        <v>135</v>
      </c>
      <c r="BK173" s="163">
        <f>ROUND(I173*H173,2)</f>
        <v>0</v>
      </c>
      <c r="BL173" s="16" t="s">
        <v>134</v>
      </c>
      <c r="BM173" s="162" t="s">
        <v>216</v>
      </c>
    </row>
    <row r="174" spans="1:65" s="13" customFormat="1">
      <c r="B174" s="164"/>
      <c r="D174" s="165" t="s">
        <v>140</v>
      </c>
      <c r="E174" s="172" t="s">
        <v>1</v>
      </c>
      <c r="F174" s="166" t="s">
        <v>217</v>
      </c>
      <c r="H174" s="167">
        <v>6.1</v>
      </c>
      <c r="I174" s="168"/>
      <c r="L174" s="164"/>
      <c r="M174" s="169"/>
      <c r="N174" s="170"/>
      <c r="O174" s="170"/>
      <c r="P174" s="170"/>
      <c r="Q174" s="170"/>
      <c r="R174" s="170"/>
      <c r="S174" s="170"/>
      <c r="T174" s="171"/>
      <c r="AT174" s="172" t="s">
        <v>140</v>
      </c>
      <c r="AU174" s="172" t="s">
        <v>135</v>
      </c>
      <c r="AV174" s="13" t="s">
        <v>135</v>
      </c>
      <c r="AW174" s="13" t="s">
        <v>29</v>
      </c>
      <c r="AX174" s="13" t="s">
        <v>73</v>
      </c>
      <c r="AY174" s="172" t="s">
        <v>127</v>
      </c>
    </row>
    <row r="175" spans="1:65" s="14" customFormat="1">
      <c r="B175" s="173"/>
      <c r="D175" s="165" t="s">
        <v>140</v>
      </c>
      <c r="E175" s="174" t="s">
        <v>1</v>
      </c>
      <c r="F175" s="175" t="s">
        <v>163</v>
      </c>
      <c r="H175" s="176">
        <v>6.1</v>
      </c>
      <c r="I175" s="177"/>
      <c r="L175" s="173"/>
      <c r="M175" s="178"/>
      <c r="N175" s="179"/>
      <c r="O175" s="179"/>
      <c r="P175" s="179"/>
      <c r="Q175" s="179"/>
      <c r="R175" s="179"/>
      <c r="S175" s="179"/>
      <c r="T175" s="180"/>
      <c r="AT175" s="174" t="s">
        <v>140</v>
      </c>
      <c r="AU175" s="174" t="s">
        <v>135</v>
      </c>
      <c r="AV175" s="14" t="s">
        <v>134</v>
      </c>
      <c r="AW175" s="14" t="s">
        <v>29</v>
      </c>
      <c r="AX175" s="14" t="s">
        <v>80</v>
      </c>
      <c r="AY175" s="174" t="s">
        <v>127</v>
      </c>
    </row>
    <row r="176" spans="1:65" s="2" customFormat="1" ht="24.15" customHeight="1">
      <c r="A176" s="31"/>
      <c r="B176" s="149"/>
      <c r="C176" s="150" t="s">
        <v>218</v>
      </c>
      <c r="D176" s="150" t="s">
        <v>130</v>
      </c>
      <c r="E176" s="151" t="s">
        <v>219</v>
      </c>
      <c r="F176" s="152" t="s">
        <v>220</v>
      </c>
      <c r="G176" s="153" t="s">
        <v>160</v>
      </c>
      <c r="H176" s="154">
        <v>8.6</v>
      </c>
      <c r="I176" s="155"/>
      <c r="J176" s="156">
        <f>ROUND(I176*H176,2)</f>
        <v>0</v>
      </c>
      <c r="K176" s="157"/>
      <c r="L176" s="32"/>
      <c r="M176" s="158" t="s">
        <v>1</v>
      </c>
      <c r="N176" s="159" t="s">
        <v>39</v>
      </c>
      <c r="O176" s="60"/>
      <c r="P176" s="160">
        <f>O176*H176</f>
        <v>0</v>
      </c>
      <c r="Q176" s="160">
        <v>0</v>
      </c>
      <c r="R176" s="160">
        <f>Q176*H176</f>
        <v>0</v>
      </c>
      <c r="S176" s="160">
        <v>1.2E-2</v>
      </c>
      <c r="T176" s="161">
        <f>S176*H176</f>
        <v>0.1032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62" t="s">
        <v>134</v>
      </c>
      <c r="AT176" s="162" t="s">
        <v>130</v>
      </c>
      <c r="AU176" s="162" t="s">
        <v>135</v>
      </c>
      <c r="AY176" s="16" t="s">
        <v>127</v>
      </c>
      <c r="BE176" s="163">
        <f>IF(N176="základná",J176,0)</f>
        <v>0</v>
      </c>
      <c r="BF176" s="163">
        <f>IF(N176="znížená",J176,0)</f>
        <v>0</v>
      </c>
      <c r="BG176" s="163">
        <f>IF(N176="zákl. prenesená",J176,0)</f>
        <v>0</v>
      </c>
      <c r="BH176" s="163">
        <f>IF(N176="zníž. prenesená",J176,0)</f>
        <v>0</v>
      </c>
      <c r="BI176" s="163">
        <f>IF(N176="nulová",J176,0)</f>
        <v>0</v>
      </c>
      <c r="BJ176" s="16" t="s">
        <v>135</v>
      </c>
      <c r="BK176" s="163">
        <f>ROUND(I176*H176,2)</f>
        <v>0</v>
      </c>
      <c r="BL176" s="16" t="s">
        <v>134</v>
      </c>
      <c r="BM176" s="162" t="s">
        <v>221</v>
      </c>
    </row>
    <row r="177" spans="1:65" s="13" customFormat="1">
      <c r="B177" s="164"/>
      <c r="D177" s="165" t="s">
        <v>140</v>
      </c>
      <c r="E177" s="172" t="s">
        <v>1</v>
      </c>
      <c r="F177" s="166" t="s">
        <v>222</v>
      </c>
      <c r="H177" s="167">
        <v>8.6</v>
      </c>
      <c r="I177" s="168"/>
      <c r="L177" s="164"/>
      <c r="M177" s="169"/>
      <c r="N177" s="170"/>
      <c r="O177" s="170"/>
      <c r="P177" s="170"/>
      <c r="Q177" s="170"/>
      <c r="R177" s="170"/>
      <c r="S177" s="170"/>
      <c r="T177" s="171"/>
      <c r="AT177" s="172" t="s">
        <v>140</v>
      </c>
      <c r="AU177" s="172" t="s">
        <v>135</v>
      </c>
      <c r="AV177" s="13" t="s">
        <v>135</v>
      </c>
      <c r="AW177" s="13" t="s">
        <v>29</v>
      </c>
      <c r="AX177" s="13" t="s">
        <v>73</v>
      </c>
      <c r="AY177" s="172" t="s">
        <v>127</v>
      </c>
    </row>
    <row r="178" spans="1:65" s="14" customFormat="1">
      <c r="B178" s="173"/>
      <c r="D178" s="165" t="s">
        <v>140</v>
      </c>
      <c r="E178" s="174" t="s">
        <v>1</v>
      </c>
      <c r="F178" s="175" t="s">
        <v>163</v>
      </c>
      <c r="H178" s="176">
        <v>8.6</v>
      </c>
      <c r="I178" s="177"/>
      <c r="L178" s="173"/>
      <c r="M178" s="178"/>
      <c r="N178" s="179"/>
      <c r="O178" s="179"/>
      <c r="P178" s="179"/>
      <c r="Q178" s="179"/>
      <c r="R178" s="179"/>
      <c r="S178" s="179"/>
      <c r="T178" s="180"/>
      <c r="AT178" s="174" t="s">
        <v>140</v>
      </c>
      <c r="AU178" s="174" t="s">
        <v>135</v>
      </c>
      <c r="AV178" s="14" t="s">
        <v>134</v>
      </c>
      <c r="AW178" s="14" t="s">
        <v>29</v>
      </c>
      <c r="AX178" s="14" t="s">
        <v>80</v>
      </c>
      <c r="AY178" s="174" t="s">
        <v>127</v>
      </c>
    </row>
    <row r="179" spans="1:65" s="2" customFormat="1" ht="24.15" customHeight="1">
      <c r="A179" s="31"/>
      <c r="B179" s="149"/>
      <c r="C179" s="150" t="s">
        <v>223</v>
      </c>
      <c r="D179" s="150" t="s">
        <v>130</v>
      </c>
      <c r="E179" s="151" t="s">
        <v>219</v>
      </c>
      <c r="F179" s="152" t="s">
        <v>220</v>
      </c>
      <c r="G179" s="153" t="s">
        <v>160</v>
      </c>
      <c r="H179" s="154">
        <v>8.6</v>
      </c>
      <c r="I179" s="155"/>
      <c r="J179" s="156">
        <f>ROUND(I179*H179,2)</f>
        <v>0</v>
      </c>
      <c r="K179" s="157"/>
      <c r="L179" s="32"/>
      <c r="M179" s="158" t="s">
        <v>1</v>
      </c>
      <c r="N179" s="159" t="s">
        <v>39</v>
      </c>
      <c r="O179" s="60"/>
      <c r="P179" s="160">
        <f>O179*H179</f>
        <v>0</v>
      </c>
      <c r="Q179" s="160">
        <v>0</v>
      </c>
      <c r="R179" s="160">
        <f>Q179*H179</f>
        <v>0</v>
      </c>
      <c r="S179" s="160">
        <v>1.2E-2</v>
      </c>
      <c r="T179" s="161">
        <f>S179*H179</f>
        <v>0.1032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2" t="s">
        <v>134</v>
      </c>
      <c r="AT179" s="162" t="s">
        <v>130</v>
      </c>
      <c r="AU179" s="162" t="s">
        <v>135</v>
      </c>
      <c r="AY179" s="16" t="s">
        <v>127</v>
      </c>
      <c r="BE179" s="163">
        <f>IF(N179="základná",J179,0)</f>
        <v>0</v>
      </c>
      <c r="BF179" s="163">
        <f>IF(N179="znížená",J179,0)</f>
        <v>0</v>
      </c>
      <c r="BG179" s="163">
        <f>IF(N179="zákl. prenesená",J179,0)</f>
        <v>0</v>
      </c>
      <c r="BH179" s="163">
        <f>IF(N179="zníž. prenesená",J179,0)</f>
        <v>0</v>
      </c>
      <c r="BI179" s="163">
        <f>IF(N179="nulová",J179,0)</f>
        <v>0</v>
      </c>
      <c r="BJ179" s="16" t="s">
        <v>135</v>
      </c>
      <c r="BK179" s="163">
        <f>ROUND(I179*H179,2)</f>
        <v>0</v>
      </c>
      <c r="BL179" s="16" t="s">
        <v>134</v>
      </c>
      <c r="BM179" s="162" t="s">
        <v>224</v>
      </c>
    </row>
    <row r="180" spans="1:65" s="13" customFormat="1">
      <c r="B180" s="164"/>
      <c r="D180" s="165" t="s">
        <v>140</v>
      </c>
      <c r="E180" s="172" t="s">
        <v>1</v>
      </c>
      <c r="F180" s="166" t="s">
        <v>222</v>
      </c>
      <c r="H180" s="167">
        <v>8.6</v>
      </c>
      <c r="I180" s="168"/>
      <c r="L180" s="164"/>
      <c r="M180" s="169"/>
      <c r="N180" s="170"/>
      <c r="O180" s="170"/>
      <c r="P180" s="170"/>
      <c r="Q180" s="170"/>
      <c r="R180" s="170"/>
      <c r="S180" s="170"/>
      <c r="T180" s="171"/>
      <c r="AT180" s="172" t="s">
        <v>140</v>
      </c>
      <c r="AU180" s="172" t="s">
        <v>135</v>
      </c>
      <c r="AV180" s="13" t="s">
        <v>135</v>
      </c>
      <c r="AW180" s="13" t="s">
        <v>29</v>
      </c>
      <c r="AX180" s="13" t="s">
        <v>73</v>
      </c>
      <c r="AY180" s="172" t="s">
        <v>127</v>
      </c>
    </row>
    <row r="181" spans="1:65" s="14" customFormat="1">
      <c r="B181" s="173"/>
      <c r="D181" s="165" t="s">
        <v>140</v>
      </c>
      <c r="E181" s="174" t="s">
        <v>1</v>
      </c>
      <c r="F181" s="175" t="s">
        <v>163</v>
      </c>
      <c r="H181" s="176">
        <v>8.6</v>
      </c>
      <c r="I181" s="177"/>
      <c r="L181" s="173"/>
      <c r="M181" s="178"/>
      <c r="N181" s="179"/>
      <c r="O181" s="179"/>
      <c r="P181" s="179"/>
      <c r="Q181" s="179"/>
      <c r="R181" s="179"/>
      <c r="S181" s="179"/>
      <c r="T181" s="180"/>
      <c r="AT181" s="174" t="s">
        <v>140</v>
      </c>
      <c r="AU181" s="174" t="s">
        <v>135</v>
      </c>
      <c r="AV181" s="14" t="s">
        <v>134</v>
      </c>
      <c r="AW181" s="14" t="s">
        <v>29</v>
      </c>
      <c r="AX181" s="14" t="s">
        <v>80</v>
      </c>
      <c r="AY181" s="174" t="s">
        <v>127</v>
      </c>
    </row>
    <row r="182" spans="1:65" s="2" customFormat="1" ht="49.2" customHeight="1">
      <c r="A182" s="31"/>
      <c r="B182" s="149"/>
      <c r="C182" s="150" t="s">
        <v>7</v>
      </c>
      <c r="D182" s="150" t="s">
        <v>130</v>
      </c>
      <c r="E182" s="151" t="s">
        <v>225</v>
      </c>
      <c r="F182" s="152" t="s">
        <v>226</v>
      </c>
      <c r="G182" s="153" t="s">
        <v>133</v>
      </c>
      <c r="H182" s="154">
        <v>10.25</v>
      </c>
      <c r="I182" s="155"/>
      <c r="J182" s="156">
        <f>ROUND(I182*H182,2)</f>
        <v>0</v>
      </c>
      <c r="K182" s="157"/>
      <c r="L182" s="32"/>
      <c r="M182" s="158" t="s">
        <v>1</v>
      </c>
      <c r="N182" s="159" t="s">
        <v>39</v>
      </c>
      <c r="O182" s="60"/>
      <c r="P182" s="160">
        <f>O182*H182</f>
        <v>0</v>
      </c>
      <c r="Q182" s="160">
        <v>0</v>
      </c>
      <c r="R182" s="160">
        <f>Q182*H182</f>
        <v>0</v>
      </c>
      <c r="S182" s="160">
        <v>0.05</v>
      </c>
      <c r="T182" s="161">
        <f>S182*H182</f>
        <v>0.51250000000000007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2" t="s">
        <v>134</v>
      </c>
      <c r="AT182" s="162" t="s">
        <v>130</v>
      </c>
      <c r="AU182" s="162" t="s">
        <v>135</v>
      </c>
      <c r="AY182" s="16" t="s">
        <v>127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6" t="s">
        <v>135</v>
      </c>
      <c r="BK182" s="163">
        <f>ROUND(I182*H182,2)</f>
        <v>0</v>
      </c>
      <c r="BL182" s="16" t="s">
        <v>134</v>
      </c>
      <c r="BM182" s="162" t="s">
        <v>227</v>
      </c>
    </row>
    <row r="183" spans="1:65" s="13" customFormat="1">
      <c r="B183" s="164"/>
      <c r="D183" s="165" t="s">
        <v>140</v>
      </c>
      <c r="F183" s="166" t="s">
        <v>228</v>
      </c>
      <c r="H183" s="167">
        <v>10.25</v>
      </c>
      <c r="I183" s="168"/>
      <c r="L183" s="164"/>
      <c r="M183" s="169"/>
      <c r="N183" s="170"/>
      <c r="O183" s="170"/>
      <c r="P183" s="170"/>
      <c r="Q183" s="170"/>
      <c r="R183" s="170"/>
      <c r="S183" s="170"/>
      <c r="T183" s="171"/>
      <c r="AT183" s="172" t="s">
        <v>140</v>
      </c>
      <c r="AU183" s="172" t="s">
        <v>135</v>
      </c>
      <c r="AV183" s="13" t="s">
        <v>135</v>
      </c>
      <c r="AW183" s="13" t="s">
        <v>3</v>
      </c>
      <c r="AX183" s="13" t="s">
        <v>80</v>
      </c>
      <c r="AY183" s="172" t="s">
        <v>127</v>
      </c>
    </row>
    <row r="184" spans="1:65" s="2" customFormat="1" ht="44.25" customHeight="1">
      <c r="A184" s="31"/>
      <c r="B184" s="149"/>
      <c r="C184" s="150" t="s">
        <v>229</v>
      </c>
      <c r="D184" s="150" t="s">
        <v>130</v>
      </c>
      <c r="E184" s="151" t="s">
        <v>230</v>
      </c>
      <c r="F184" s="152" t="s">
        <v>231</v>
      </c>
      <c r="G184" s="153" t="s">
        <v>133</v>
      </c>
      <c r="H184" s="154">
        <v>281.31</v>
      </c>
      <c r="I184" s="155"/>
      <c r="J184" s="156">
        <f>ROUND(I184*H184,2)</f>
        <v>0</v>
      </c>
      <c r="K184" s="157"/>
      <c r="L184" s="32"/>
      <c r="M184" s="158" t="s">
        <v>1</v>
      </c>
      <c r="N184" s="159" t="s">
        <v>39</v>
      </c>
      <c r="O184" s="60"/>
      <c r="P184" s="160">
        <f>O184*H184</f>
        <v>0</v>
      </c>
      <c r="Q184" s="160">
        <v>0</v>
      </c>
      <c r="R184" s="160">
        <f>Q184*H184</f>
        <v>0</v>
      </c>
      <c r="S184" s="160">
        <v>0.05</v>
      </c>
      <c r="T184" s="161">
        <f>S184*H184</f>
        <v>14.0655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2" t="s">
        <v>134</v>
      </c>
      <c r="AT184" s="162" t="s">
        <v>130</v>
      </c>
      <c r="AU184" s="162" t="s">
        <v>135</v>
      </c>
      <c r="AY184" s="16" t="s">
        <v>127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6" t="s">
        <v>135</v>
      </c>
      <c r="BK184" s="163">
        <f>ROUND(I184*H184,2)</f>
        <v>0</v>
      </c>
      <c r="BL184" s="16" t="s">
        <v>134</v>
      </c>
      <c r="BM184" s="162" t="s">
        <v>232</v>
      </c>
    </row>
    <row r="185" spans="1:65" s="2" customFormat="1" ht="19.2">
      <c r="A185" s="31"/>
      <c r="B185" s="32"/>
      <c r="C185" s="31"/>
      <c r="D185" s="165" t="s">
        <v>233</v>
      </c>
      <c r="E185" s="31"/>
      <c r="F185" s="181" t="s">
        <v>234</v>
      </c>
      <c r="G185" s="31"/>
      <c r="H185" s="31"/>
      <c r="I185" s="182"/>
      <c r="J185" s="31"/>
      <c r="K185" s="31"/>
      <c r="L185" s="32"/>
      <c r="M185" s="183"/>
      <c r="N185" s="184"/>
      <c r="O185" s="60"/>
      <c r="P185" s="60"/>
      <c r="Q185" s="60"/>
      <c r="R185" s="60"/>
      <c r="S185" s="60"/>
      <c r="T185" s="6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T185" s="16" t="s">
        <v>233</v>
      </c>
      <c r="AU185" s="16" t="s">
        <v>135</v>
      </c>
    </row>
    <row r="186" spans="1:65" s="13" customFormat="1">
      <c r="B186" s="164"/>
      <c r="D186" s="165" t="s">
        <v>140</v>
      </c>
      <c r="F186" s="166" t="s">
        <v>235</v>
      </c>
      <c r="H186" s="167">
        <v>281.31</v>
      </c>
      <c r="I186" s="168"/>
      <c r="L186" s="164"/>
      <c r="M186" s="169"/>
      <c r="N186" s="170"/>
      <c r="O186" s="170"/>
      <c r="P186" s="170"/>
      <c r="Q186" s="170"/>
      <c r="R186" s="170"/>
      <c r="S186" s="170"/>
      <c r="T186" s="171"/>
      <c r="AT186" s="172" t="s">
        <v>140</v>
      </c>
      <c r="AU186" s="172" t="s">
        <v>135</v>
      </c>
      <c r="AV186" s="13" t="s">
        <v>135</v>
      </c>
      <c r="AW186" s="13" t="s">
        <v>3</v>
      </c>
      <c r="AX186" s="13" t="s">
        <v>80</v>
      </c>
      <c r="AY186" s="172" t="s">
        <v>127</v>
      </c>
    </row>
    <row r="187" spans="1:65" s="2" customFormat="1" ht="21.75" customHeight="1">
      <c r="A187" s="31"/>
      <c r="B187" s="149"/>
      <c r="C187" s="150" t="s">
        <v>236</v>
      </c>
      <c r="D187" s="150" t="s">
        <v>130</v>
      </c>
      <c r="E187" s="151" t="s">
        <v>237</v>
      </c>
      <c r="F187" s="152" t="s">
        <v>238</v>
      </c>
      <c r="G187" s="153" t="s">
        <v>239</v>
      </c>
      <c r="H187" s="154">
        <v>20.314</v>
      </c>
      <c r="I187" s="155"/>
      <c r="J187" s="156">
        <f>ROUND(I187*H187,2)</f>
        <v>0</v>
      </c>
      <c r="K187" s="157"/>
      <c r="L187" s="32"/>
      <c r="M187" s="158" t="s">
        <v>1</v>
      </c>
      <c r="N187" s="159" t="s">
        <v>39</v>
      </c>
      <c r="O187" s="60"/>
      <c r="P187" s="160">
        <f>O187*H187</f>
        <v>0</v>
      </c>
      <c r="Q187" s="160">
        <v>0</v>
      </c>
      <c r="R187" s="160">
        <f>Q187*H187</f>
        <v>0</v>
      </c>
      <c r="S187" s="160">
        <v>0</v>
      </c>
      <c r="T187" s="16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2" t="s">
        <v>134</v>
      </c>
      <c r="AT187" s="162" t="s">
        <v>130</v>
      </c>
      <c r="AU187" s="162" t="s">
        <v>135</v>
      </c>
      <c r="AY187" s="16" t="s">
        <v>127</v>
      </c>
      <c r="BE187" s="163">
        <f>IF(N187="základná",J187,0)</f>
        <v>0</v>
      </c>
      <c r="BF187" s="163">
        <f>IF(N187="znížená",J187,0)</f>
        <v>0</v>
      </c>
      <c r="BG187" s="163">
        <f>IF(N187="zákl. prenesená",J187,0)</f>
        <v>0</v>
      </c>
      <c r="BH187" s="163">
        <f>IF(N187="zníž. prenesená",J187,0)</f>
        <v>0</v>
      </c>
      <c r="BI187" s="163">
        <f>IF(N187="nulová",J187,0)</f>
        <v>0</v>
      </c>
      <c r="BJ187" s="16" t="s">
        <v>135</v>
      </c>
      <c r="BK187" s="163">
        <f>ROUND(I187*H187,2)</f>
        <v>0</v>
      </c>
      <c r="BL187" s="16" t="s">
        <v>134</v>
      </c>
      <c r="BM187" s="162" t="s">
        <v>240</v>
      </c>
    </row>
    <row r="188" spans="1:65" s="2" customFormat="1" ht="24.15" customHeight="1">
      <c r="A188" s="31"/>
      <c r="B188" s="149"/>
      <c r="C188" s="150" t="s">
        <v>241</v>
      </c>
      <c r="D188" s="150" t="s">
        <v>130</v>
      </c>
      <c r="E188" s="151" t="s">
        <v>242</v>
      </c>
      <c r="F188" s="152" t="s">
        <v>243</v>
      </c>
      <c r="G188" s="153" t="s">
        <v>239</v>
      </c>
      <c r="H188" s="154">
        <v>4104.366</v>
      </c>
      <c r="I188" s="155"/>
      <c r="J188" s="156">
        <f>ROUND(I188*H188,2)</f>
        <v>0</v>
      </c>
      <c r="K188" s="157"/>
      <c r="L188" s="32"/>
      <c r="M188" s="158" t="s">
        <v>1</v>
      </c>
      <c r="N188" s="159" t="s">
        <v>39</v>
      </c>
      <c r="O188" s="60"/>
      <c r="P188" s="160">
        <f>O188*H188</f>
        <v>0</v>
      </c>
      <c r="Q188" s="160">
        <v>0</v>
      </c>
      <c r="R188" s="160">
        <f>Q188*H188</f>
        <v>0</v>
      </c>
      <c r="S188" s="160">
        <v>0</v>
      </c>
      <c r="T188" s="161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62" t="s">
        <v>134</v>
      </c>
      <c r="AT188" s="162" t="s">
        <v>130</v>
      </c>
      <c r="AU188" s="162" t="s">
        <v>135</v>
      </c>
      <c r="AY188" s="16" t="s">
        <v>127</v>
      </c>
      <c r="BE188" s="163">
        <f>IF(N188="základná",J188,0)</f>
        <v>0</v>
      </c>
      <c r="BF188" s="163">
        <f>IF(N188="znížená",J188,0)</f>
        <v>0</v>
      </c>
      <c r="BG188" s="163">
        <f>IF(N188="zákl. prenesená",J188,0)</f>
        <v>0</v>
      </c>
      <c r="BH188" s="163">
        <f>IF(N188="zníž. prenesená",J188,0)</f>
        <v>0</v>
      </c>
      <c r="BI188" s="163">
        <f>IF(N188="nulová",J188,0)</f>
        <v>0</v>
      </c>
      <c r="BJ188" s="16" t="s">
        <v>135</v>
      </c>
      <c r="BK188" s="163">
        <f>ROUND(I188*H188,2)</f>
        <v>0</v>
      </c>
      <c r="BL188" s="16" t="s">
        <v>134</v>
      </c>
      <c r="BM188" s="162" t="s">
        <v>244</v>
      </c>
    </row>
    <row r="189" spans="1:65" s="13" customFormat="1">
      <c r="B189" s="164"/>
      <c r="D189" s="165" t="s">
        <v>140</v>
      </c>
      <c r="E189" s="172" t="s">
        <v>1</v>
      </c>
      <c r="F189" s="166" t="s">
        <v>245</v>
      </c>
      <c r="H189" s="167">
        <v>4104.366</v>
      </c>
      <c r="I189" s="168"/>
      <c r="L189" s="164"/>
      <c r="M189" s="169"/>
      <c r="N189" s="170"/>
      <c r="O189" s="170"/>
      <c r="P189" s="170"/>
      <c r="Q189" s="170"/>
      <c r="R189" s="170"/>
      <c r="S189" s="170"/>
      <c r="T189" s="171"/>
      <c r="AT189" s="172" t="s">
        <v>140</v>
      </c>
      <c r="AU189" s="172" t="s">
        <v>135</v>
      </c>
      <c r="AV189" s="13" t="s">
        <v>135</v>
      </c>
      <c r="AW189" s="13" t="s">
        <v>29</v>
      </c>
      <c r="AX189" s="13" t="s">
        <v>73</v>
      </c>
      <c r="AY189" s="172" t="s">
        <v>127</v>
      </c>
    </row>
    <row r="190" spans="1:65" s="14" customFormat="1">
      <c r="B190" s="173"/>
      <c r="D190" s="165" t="s">
        <v>140</v>
      </c>
      <c r="E190" s="174" t="s">
        <v>1</v>
      </c>
      <c r="F190" s="175" t="s">
        <v>163</v>
      </c>
      <c r="H190" s="176">
        <v>4104.366</v>
      </c>
      <c r="I190" s="177"/>
      <c r="L190" s="173"/>
      <c r="M190" s="178"/>
      <c r="N190" s="179"/>
      <c r="O190" s="179"/>
      <c r="P190" s="179"/>
      <c r="Q190" s="179"/>
      <c r="R190" s="179"/>
      <c r="S190" s="179"/>
      <c r="T190" s="180"/>
      <c r="AT190" s="174" t="s">
        <v>140</v>
      </c>
      <c r="AU190" s="174" t="s">
        <v>135</v>
      </c>
      <c r="AV190" s="14" t="s">
        <v>134</v>
      </c>
      <c r="AW190" s="14" t="s">
        <v>29</v>
      </c>
      <c r="AX190" s="14" t="s">
        <v>80</v>
      </c>
      <c r="AY190" s="174" t="s">
        <v>127</v>
      </c>
    </row>
    <row r="191" spans="1:65" s="2" customFormat="1" ht="24.15" customHeight="1">
      <c r="A191" s="31"/>
      <c r="B191" s="149"/>
      <c r="C191" s="150" t="s">
        <v>246</v>
      </c>
      <c r="D191" s="150" t="s">
        <v>130</v>
      </c>
      <c r="E191" s="151" t="s">
        <v>247</v>
      </c>
      <c r="F191" s="152" t="s">
        <v>248</v>
      </c>
      <c r="G191" s="153" t="s">
        <v>239</v>
      </c>
      <c r="H191" s="154">
        <v>20.210999999999999</v>
      </c>
      <c r="I191" s="155"/>
      <c r="J191" s="156">
        <f>ROUND(I191*H191,2)</f>
        <v>0</v>
      </c>
      <c r="K191" s="157"/>
      <c r="L191" s="32"/>
      <c r="M191" s="158" t="s">
        <v>1</v>
      </c>
      <c r="N191" s="159" t="s">
        <v>39</v>
      </c>
      <c r="O191" s="60"/>
      <c r="P191" s="160">
        <f>O191*H191</f>
        <v>0</v>
      </c>
      <c r="Q191" s="160">
        <v>0</v>
      </c>
      <c r="R191" s="160">
        <f>Q191*H191</f>
        <v>0</v>
      </c>
      <c r="S191" s="160">
        <v>0</v>
      </c>
      <c r="T191" s="161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62" t="s">
        <v>134</v>
      </c>
      <c r="AT191" s="162" t="s">
        <v>130</v>
      </c>
      <c r="AU191" s="162" t="s">
        <v>135</v>
      </c>
      <c r="AY191" s="16" t="s">
        <v>127</v>
      </c>
      <c r="BE191" s="163">
        <f>IF(N191="základná",J191,0)</f>
        <v>0</v>
      </c>
      <c r="BF191" s="163">
        <f>IF(N191="znížená",J191,0)</f>
        <v>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6" t="s">
        <v>135</v>
      </c>
      <c r="BK191" s="163">
        <f>ROUND(I191*H191,2)</f>
        <v>0</v>
      </c>
      <c r="BL191" s="16" t="s">
        <v>134</v>
      </c>
      <c r="BM191" s="162" t="s">
        <v>249</v>
      </c>
    </row>
    <row r="192" spans="1:65" s="2" customFormat="1" ht="24.15" customHeight="1">
      <c r="A192" s="31"/>
      <c r="B192" s="149"/>
      <c r="C192" s="150" t="s">
        <v>250</v>
      </c>
      <c r="D192" s="150" t="s">
        <v>130</v>
      </c>
      <c r="E192" s="151" t="s">
        <v>251</v>
      </c>
      <c r="F192" s="152" t="s">
        <v>252</v>
      </c>
      <c r="G192" s="153" t="s">
        <v>239</v>
      </c>
      <c r="H192" s="154">
        <v>20.210999999999999</v>
      </c>
      <c r="I192" s="155"/>
      <c r="J192" s="156">
        <f>ROUND(I192*H192,2)</f>
        <v>0</v>
      </c>
      <c r="K192" s="157"/>
      <c r="L192" s="32"/>
      <c r="M192" s="158" t="s">
        <v>1</v>
      </c>
      <c r="N192" s="159" t="s">
        <v>39</v>
      </c>
      <c r="O192" s="60"/>
      <c r="P192" s="160">
        <f>O192*H192</f>
        <v>0</v>
      </c>
      <c r="Q192" s="160">
        <v>0</v>
      </c>
      <c r="R192" s="160">
        <f>Q192*H192</f>
        <v>0</v>
      </c>
      <c r="S192" s="160">
        <v>0</v>
      </c>
      <c r="T192" s="161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62" t="s">
        <v>134</v>
      </c>
      <c r="AT192" s="162" t="s">
        <v>130</v>
      </c>
      <c r="AU192" s="162" t="s">
        <v>135</v>
      </c>
      <c r="AY192" s="16" t="s">
        <v>127</v>
      </c>
      <c r="BE192" s="163">
        <f>IF(N192="základná",J192,0)</f>
        <v>0</v>
      </c>
      <c r="BF192" s="163">
        <f>IF(N192="znížená",J192,0)</f>
        <v>0</v>
      </c>
      <c r="BG192" s="163">
        <f>IF(N192="zákl. prenesená",J192,0)</f>
        <v>0</v>
      </c>
      <c r="BH192" s="163">
        <f>IF(N192="zníž. prenesená",J192,0)</f>
        <v>0</v>
      </c>
      <c r="BI192" s="163">
        <f>IF(N192="nulová",J192,0)</f>
        <v>0</v>
      </c>
      <c r="BJ192" s="16" t="s">
        <v>135</v>
      </c>
      <c r="BK192" s="163">
        <f>ROUND(I192*H192,2)</f>
        <v>0</v>
      </c>
      <c r="BL192" s="16" t="s">
        <v>134</v>
      </c>
      <c r="BM192" s="162" t="s">
        <v>253</v>
      </c>
    </row>
    <row r="193" spans="1:65" s="2" customFormat="1" ht="16.5" customHeight="1">
      <c r="A193" s="31"/>
      <c r="B193" s="149"/>
      <c r="C193" s="150" t="s">
        <v>254</v>
      </c>
      <c r="D193" s="150" t="s">
        <v>130</v>
      </c>
      <c r="E193" s="151" t="s">
        <v>255</v>
      </c>
      <c r="F193" s="152" t="s">
        <v>256</v>
      </c>
      <c r="G193" s="153" t="s">
        <v>239</v>
      </c>
      <c r="H193" s="154">
        <v>20.210999999999999</v>
      </c>
      <c r="I193" s="155"/>
      <c r="J193" s="156">
        <f>ROUND(I193*H193,2)</f>
        <v>0</v>
      </c>
      <c r="K193" s="157"/>
      <c r="L193" s="32"/>
      <c r="M193" s="158" t="s">
        <v>1</v>
      </c>
      <c r="N193" s="159" t="s">
        <v>39</v>
      </c>
      <c r="O193" s="60"/>
      <c r="P193" s="160">
        <f>O193*H193</f>
        <v>0</v>
      </c>
      <c r="Q193" s="160">
        <v>0</v>
      </c>
      <c r="R193" s="160">
        <f>Q193*H193</f>
        <v>0</v>
      </c>
      <c r="S193" s="160">
        <v>0</v>
      </c>
      <c r="T193" s="161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62" t="s">
        <v>134</v>
      </c>
      <c r="AT193" s="162" t="s">
        <v>130</v>
      </c>
      <c r="AU193" s="162" t="s">
        <v>135</v>
      </c>
      <c r="AY193" s="16" t="s">
        <v>127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6" t="s">
        <v>135</v>
      </c>
      <c r="BK193" s="163">
        <f>ROUND(I193*H193,2)</f>
        <v>0</v>
      </c>
      <c r="BL193" s="16" t="s">
        <v>134</v>
      </c>
      <c r="BM193" s="162" t="s">
        <v>257</v>
      </c>
    </row>
    <row r="194" spans="1:65" s="12" customFormat="1" ht="25.95" customHeight="1">
      <c r="B194" s="136"/>
      <c r="D194" s="137" t="s">
        <v>72</v>
      </c>
      <c r="E194" s="138" t="s">
        <v>258</v>
      </c>
      <c r="F194" s="138" t="s">
        <v>259</v>
      </c>
      <c r="I194" s="139"/>
      <c r="J194" s="140">
        <f>BK194</f>
        <v>0</v>
      </c>
      <c r="L194" s="136"/>
      <c r="M194" s="141"/>
      <c r="N194" s="142"/>
      <c r="O194" s="142"/>
      <c r="P194" s="143">
        <f>P195+P199+P203+P208+P211</f>
        <v>0</v>
      </c>
      <c r="Q194" s="142"/>
      <c r="R194" s="143">
        <f>R195+R199+R203+R208+R211</f>
        <v>0</v>
      </c>
      <c r="S194" s="142"/>
      <c r="T194" s="144">
        <f>T195+T199+T203+T208+T211</f>
        <v>4.9806400000000002</v>
      </c>
      <c r="AR194" s="137" t="s">
        <v>135</v>
      </c>
      <c r="AT194" s="145" t="s">
        <v>72</v>
      </c>
      <c r="AU194" s="145" t="s">
        <v>73</v>
      </c>
      <c r="AY194" s="137" t="s">
        <v>127</v>
      </c>
      <c r="BK194" s="146">
        <f>BK195+BK199+BK203+BK208+BK211</f>
        <v>0</v>
      </c>
    </row>
    <row r="195" spans="1:65" s="12" customFormat="1" ht="22.95" customHeight="1">
      <c r="B195" s="136"/>
      <c r="D195" s="137" t="s">
        <v>72</v>
      </c>
      <c r="E195" s="147" t="s">
        <v>260</v>
      </c>
      <c r="F195" s="147" t="s">
        <v>261</v>
      </c>
      <c r="I195" s="139"/>
      <c r="J195" s="148">
        <f>BK195</f>
        <v>0</v>
      </c>
      <c r="L195" s="136"/>
      <c r="M195" s="141"/>
      <c r="N195" s="142"/>
      <c r="O195" s="142"/>
      <c r="P195" s="143">
        <f>SUM(P196:P198)</f>
        <v>0</v>
      </c>
      <c r="Q195" s="142"/>
      <c r="R195" s="143">
        <f>SUM(R196:R198)</f>
        <v>0</v>
      </c>
      <c r="S195" s="142"/>
      <c r="T195" s="144">
        <f>SUM(T196:T198)</f>
        <v>7.0000000000000007E-2</v>
      </c>
      <c r="AR195" s="137" t="s">
        <v>135</v>
      </c>
      <c r="AT195" s="145" t="s">
        <v>72</v>
      </c>
      <c r="AU195" s="145" t="s">
        <v>80</v>
      </c>
      <c r="AY195" s="137" t="s">
        <v>127</v>
      </c>
      <c r="BK195" s="146">
        <f>SUM(BK196:BK198)</f>
        <v>0</v>
      </c>
    </row>
    <row r="196" spans="1:65" s="2" customFormat="1" ht="24.15" customHeight="1">
      <c r="A196" s="31"/>
      <c r="B196" s="149"/>
      <c r="C196" s="150" t="s">
        <v>262</v>
      </c>
      <c r="D196" s="150" t="s">
        <v>130</v>
      </c>
      <c r="E196" s="151" t="s">
        <v>263</v>
      </c>
      <c r="F196" s="152" t="s">
        <v>264</v>
      </c>
      <c r="G196" s="153" t="s">
        <v>265</v>
      </c>
      <c r="H196" s="154">
        <v>1</v>
      </c>
      <c r="I196" s="155"/>
      <c r="J196" s="156">
        <f>ROUND(I196*H196,2)</f>
        <v>0</v>
      </c>
      <c r="K196" s="157"/>
      <c r="L196" s="32"/>
      <c r="M196" s="158" t="s">
        <v>1</v>
      </c>
      <c r="N196" s="159" t="s">
        <v>39</v>
      </c>
      <c r="O196" s="60"/>
      <c r="P196" s="160">
        <f>O196*H196</f>
        <v>0</v>
      </c>
      <c r="Q196" s="160">
        <v>0</v>
      </c>
      <c r="R196" s="160">
        <f>Q196*H196</f>
        <v>0</v>
      </c>
      <c r="S196" s="160">
        <v>0.02</v>
      </c>
      <c r="T196" s="161">
        <f>S196*H196</f>
        <v>0.02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62" t="s">
        <v>208</v>
      </c>
      <c r="AT196" s="162" t="s">
        <v>130</v>
      </c>
      <c r="AU196" s="162" t="s">
        <v>135</v>
      </c>
      <c r="AY196" s="16" t="s">
        <v>127</v>
      </c>
      <c r="BE196" s="163">
        <f>IF(N196="základná",J196,0)</f>
        <v>0</v>
      </c>
      <c r="BF196" s="163">
        <f>IF(N196="znížená",J196,0)</f>
        <v>0</v>
      </c>
      <c r="BG196" s="163">
        <f>IF(N196="zákl. prenesená",J196,0)</f>
        <v>0</v>
      </c>
      <c r="BH196" s="163">
        <f>IF(N196="zníž. prenesená",J196,0)</f>
        <v>0</v>
      </c>
      <c r="BI196" s="163">
        <f>IF(N196="nulová",J196,0)</f>
        <v>0</v>
      </c>
      <c r="BJ196" s="16" t="s">
        <v>135</v>
      </c>
      <c r="BK196" s="163">
        <f>ROUND(I196*H196,2)</f>
        <v>0</v>
      </c>
      <c r="BL196" s="16" t="s">
        <v>208</v>
      </c>
      <c r="BM196" s="162" t="s">
        <v>266</v>
      </c>
    </row>
    <row r="197" spans="1:65" s="2" customFormat="1" ht="16.5" customHeight="1">
      <c r="A197" s="31"/>
      <c r="B197" s="149"/>
      <c r="C197" s="150" t="s">
        <v>267</v>
      </c>
      <c r="D197" s="150" t="s">
        <v>130</v>
      </c>
      <c r="E197" s="151" t="s">
        <v>268</v>
      </c>
      <c r="F197" s="152" t="s">
        <v>269</v>
      </c>
      <c r="G197" s="153" t="s">
        <v>265</v>
      </c>
      <c r="H197" s="154">
        <v>1</v>
      </c>
      <c r="I197" s="155"/>
      <c r="J197" s="156">
        <f>ROUND(I197*H197,2)</f>
        <v>0</v>
      </c>
      <c r="K197" s="157"/>
      <c r="L197" s="32"/>
      <c r="M197" s="158" t="s">
        <v>1</v>
      </c>
      <c r="N197" s="159" t="s">
        <v>39</v>
      </c>
      <c r="O197" s="60"/>
      <c r="P197" s="160">
        <f>O197*H197</f>
        <v>0</v>
      </c>
      <c r="Q197" s="160">
        <v>0</v>
      </c>
      <c r="R197" s="160">
        <f>Q197*H197</f>
        <v>0</v>
      </c>
      <c r="S197" s="160">
        <v>0.02</v>
      </c>
      <c r="T197" s="161">
        <f>S197*H197</f>
        <v>0.02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62" t="s">
        <v>208</v>
      </c>
      <c r="AT197" s="162" t="s">
        <v>130</v>
      </c>
      <c r="AU197" s="162" t="s">
        <v>135</v>
      </c>
      <c r="AY197" s="16" t="s">
        <v>127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6" t="s">
        <v>135</v>
      </c>
      <c r="BK197" s="163">
        <f>ROUND(I197*H197,2)</f>
        <v>0</v>
      </c>
      <c r="BL197" s="16" t="s">
        <v>208</v>
      </c>
      <c r="BM197" s="162" t="s">
        <v>270</v>
      </c>
    </row>
    <row r="198" spans="1:65" s="2" customFormat="1" ht="16.5" customHeight="1">
      <c r="A198" s="31"/>
      <c r="B198" s="149"/>
      <c r="C198" s="150" t="s">
        <v>271</v>
      </c>
      <c r="D198" s="150" t="s">
        <v>130</v>
      </c>
      <c r="E198" s="151" t="s">
        <v>272</v>
      </c>
      <c r="F198" s="152" t="s">
        <v>273</v>
      </c>
      <c r="G198" s="153" t="s">
        <v>265</v>
      </c>
      <c r="H198" s="154">
        <v>1</v>
      </c>
      <c r="I198" s="155"/>
      <c r="J198" s="156">
        <f>ROUND(I198*H198,2)</f>
        <v>0</v>
      </c>
      <c r="K198" s="157"/>
      <c r="L198" s="32"/>
      <c r="M198" s="158" t="s">
        <v>1</v>
      </c>
      <c r="N198" s="159" t="s">
        <v>39</v>
      </c>
      <c r="O198" s="60"/>
      <c r="P198" s="160">
        <f>O198*H198</f>
        <v>0</v>
      </c>
      <c r="Q198" s="160">
        <v>0</v>
      </c>
      <c r="R198" s="160">
        <f>Q198*H198</f>
        <v>0</v>
      </c>
      <c r="S198" s="160">
        <v>0.03</v>
      </c>
      <c r="T198" s="161">
        <f>S198*H198</f>
        <v>0.03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62" t="s">
        <v>208</v>
      </c>
      <c r="AT198" s="162" t="s">
        <v>130</v>
      </c>
      <c r="AU198" s="162" t="s">
        <v>135</v>
      </c>
      <c r="AY198" s="16" t="s">
        <v>127</v>
      </c>
      <c r="BE198" s="163">
        <f>IF(N198="základná",J198,0)</f>
        <v>0</v>
      </c>
      <c r="BF198" s="163">
        <f>IF(N198="znížená",J198,0)</f>
        <v>0</v>
      </c>
      <c r="BG198" s="163">
        <f>IF(N198="zákl. prenesená",J198,0)</f>
        <v>0</v>
      </c>
      <c r="BH198" s="163">
        <f>IF(N198="zníž. prenesená",J198,0)</f>
        <v>0</v>
      </c>
      <c r="BI198" s="163">
        <f>IF(N198="nulová",J198,0)</f>
        <v>0</v>
      </c>
      <c r="BJ198" s="16" t="s">
        <v>135</v>
      </c>
      <c r="BK198" s="163">
        <f>ROUND(I198*H198,2)</f>
        <v>0</v>
      </c>
      <c r="BL198" s="16" t="s">
        <v>208</v>
      </c>
      <c r="BM198" s="162" t="s">
        <v>274</v>
      </c>
    </row>
    <row r="199" spans="1:65" s="12" customFormat="1" ht="22.95" customHeight="1">
      <c r="B199" s="136"/>
      <c r="D199" s="137" t="s">
        <v>72</v>
      </c>
      <c r="E199" s="147" t="s">
        <v>275</v>
      </c>
      <c r="F199" s="147" t="s">
        <v>276</v>
      </c>
      <c r="I199" s="139"/>
      <c r="J199" s="148">
        <f>BK199</f>
        <v>0</v>
      </c>
      <c r="L199" s="136"/>
      <c r="M199" s="141"/>
      <c r="N199" s="142"/>
      <c r="O199" s="142"/>
      <c r="P199" s="143">
        <f>SUM(P200:P202)</f>
        <v>0</v>
      </c>
      <c r="Q199" s="142"/>
      <c r="R199" s="143">
        <f>SUM(R200:R202)</f>
        <v>0</v>
      </c>
      <c r="S199" s="142"/>
      <c r="T199" s="144">
        <f>SUM(T200:T202)</f>
        <v>0</v>
      </c>
      <c r="AR199" s="137" t="s">
        <v>135</v>
      </c>
      <c r="AT199" s="145" t="s">
        <v>72</v>
      </c>
      <c r="AU199" s="145" t="s">
        <v>80</v>
      </c>
      <c r="AY199" s="137" t="s">
        <v>127</v>
      </c>
      <c r="BK199" s="146">
        <f>SUM(BK200:BK202)</f>
        <v>0</v>
      </c>
    </row>
    <row r="200" spans="1:65" s="2" customFormat="1" ht="33" customHeight="1">
      <c r="A200" s="31"/>
      <c r="B200" s="149"/>
      <c r="C200" s="150" t="s">
        <v>277</v>
      </c>
      <c r="D200" s="150" t="s">
        <v>130</v>
      </c>
      <c r="E200" s="151" t="s">
        <v>278</v>
      </c>
      <c r="F200" s="152" t="s">
        <v>279</v>
      </c>
      <c r="G200" s="153" t="s">
        <v>133</v>
      </c>
      <c r="H200" s="154">
        <v>356</v>
      </c>
      <c r="I200" s="155"/>
      <c r="J200" s="156">
        <f>ROUND(I200*H200,2)</f>
        <v>0</v>
      </c>
      <c r="K200" s="157"/>
      <c r="L200" s="32"/>
      <c r="M200" s="158" t="s">
        <v>1</v>
      </c>
      <c r="N200" s="159" t="s">
        <v>39</v>
      </c>
      <c r="O200" s="60"/>
      <c r="P200" s="160">
        <f>O200*H200</f>
        <v>0</v>
      </c>
      <c r="Q200" s="160">
        <v>0</v>
      </c>
      <c r="R200" s="160">
        <f>Q200*H200</f>
        <v>0</v>
      </c>
      <c r="S200" s="160">
        <v>0</v>
      </c>
      <c r="T200" s="161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62" t="s">
        <v>208</v>
      </c>
      <c r="AT200" s="162" t="s">
        <v>130</v>
      </c>
      <c r="AU200" s="162" t="s">
        <v>135</v>
      </c>
      <c r="AY200" s="16" t="s">
        <v>127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6" t="s">
        <v>135</v>
      </c>
      <c r="BK200" s="163">
        <f>ROUND(I200*H200,2)</f>
        <v>0</v>
      </c>
      <c r="BL200" s="16" t="s">
        <v>208</v>
      </c>
      <c r="BM200" s="162" t="s">
        <v>280</v>
      </c>
    </row>
    <row r="201" spans="1:65" s="13" customFormat="1">
      <c r="B201" s="164"/>
      <c r="D201" s="165" t="s">
        <v>140</v>
      </c>
      <c r="E201" s="172" t="s">
        <v>1</v>
      </c>
      <c r="F201" s="166" t="s">
        <v>281</v>
      </c>
      <c r="H201" s="167">
        <v>356</v>
      </c>
      <c r="I201" s="168"/>
      <c r="L201" s="164"/>
      <c r="M201" s="169"/>
      <c r="N201" s="170"/>
      <c r="O201" s="170"/>
      <c r="P201" s="170"/>
      <c r="Q201" s="170"/>
      <c r="R201" s="170"/>
      <c r="S201" s="170"/>
      <c r="T201" s="171"/>
      <c r="AT201" s="172" t="s">
        <v>140</v>
      </c>
      <c r="AU201" s="172" t="s">
        <v>135</v>
      </c>
      <c r="AV201" s="13" t="s">
        <v>135</v>
      </c>
      <c r="AW201" s="13" t="s">
        <v>29</v>
      </c>
      <c r="AX201" s="13" t="s">
        <v>73</v>
      </c>
      <c r="AY201" s="172" t="s">
        <v>127</v>
      </c>
    </row>
    <row r="202" spans="1:65" s="14" customFormat="1">
      <c r="B202" s="173"/>
      <c r="D202" s="165" t="s">
        <v>140</v>
      </c>
      <c r="E202" s="174" t="s">
        <v>1</v>
      </c>
      <c r="F202" s="175" t="s">
        <v>163</v>
      </c>
      <c r="H202" s="176">
        <v>356</v>
      </c>
      <c r="I202" s="177"/>
      <c r="L202" s="173"/>
      <c r="M202" s="178"/>
      <c r="N202" s="179"/>
      <c r="O202" s="179"/>
      <c r="P202" s="179"/>
      <c r="Q202" s="179"/>
      <c r="R202" s="179"/>
      <c r="S202" s="179"/>
      <c r="T202" s="180"/>
      <c r="AT202" s="174" t="s">
        <v>140</v>
      </c>
      <c r="AU202" s="174" t="s">
        <v>135</v>
      </c>
      <c r="AV202" s="14" t="s">
        <v>134</v>
      </c>
      <c r="AW202" s="14" t="s">
        <v>29</v>
      </c>
      <c r="AX202" s="14" t="s">
        <v>80</v>
      </c>
      <c r="AY202" s="174" t="s">
        <v>127</v>
      </c>
    </row>
    <row r="203" spans="1:65" s="12" customFormat="1" ht="22.95" customHeight="1">
      <c r="B203" s="136"/>
      <c r="D203" s="137" t="s">
        <v>72</v>
      </c>
      <c r="E203" s="147" t="s">
        <v>282</v>
      </c>
      <c r="F203" s="147" t="s">
        <v>283</v>
      </c>
      <c r="I203" s="139"/>
      <c r="J203" s="148">
        <f>BK203</f>
        <v>0</v>
      </c>
      <c r="L203" s="136"/>
      <c r="M203" s="141"/>
      <c r="N203" s="142"/>
      <c r="O203" s="142"/>
      <c r="P203" s="143">
        <f>SUM(P204:P207)</f>
        <v>0</v>
      </c>
      <c r="Q203" s="142"/>
      <c r="R203" s="143">
        <f>SUM(R204:R207)</f>
        <v>0</v>
      </c>
      <c r="S203" s="142"/>
      <c r="T203" s="144">
        <f>SUM(T204:T207)</f>
        <v>0.39424000000000003</v>
      </c>
      <c r="AR203" s="137" t="s">
        <v>135</v>
      </c>
      <c r="AT203" s="145" t="s">
        <v>72</v>
      </c>
      <c r="AU203" s="145" t="s">
        <v>80</v>
      </c>
      <c r="AY203" s="137" t="s">
        <v>127</v>
      </c>
      <c r="BK203" s="146">
        <f>SUM(BK204:BK207)</f>
        <v>0</v>
      </c>
    </row>
    <row r="204" spans="1:65" s="2" customFormat="1" ht="16.5" customHeight="1">
      <c r="A204" s="31"/>
      <c r="B204" s="149"/>
      <c r="C204" s="150" t="s">
        <v>284</v>
      </c>
      <c r="D204" s="150" t="s">
        <v>130</v>
      </c>
      <c r="E204" s="151" t="s">
        <v>285</v>
      </c>
      <c r="F204" s="152" t="s">
        <v>286</v>
      </c>
      <c r="G204" s="153" t="s">
        <v>160</v>
      </c>
      <c r="H204" s="154">
        <v>77.2</v>
      </c>
      <c r="I204" s="155"/>
      <c r="J204" s="156">
        <f>ROUND(I204*H204,2)</f>
        <v>0</v>
      </c>
      <c r="K204" s="157"/>
      <c r="L204" s="32"/>
      <c r="M204" s="158" t="s">
        <v>1</v>
      </c>
      <c r="N204" s="159" t="s">
        <v>39</v>
      </c>
      <c r="O204" s="60"/>
      <c r="P204" s="160">
        <f>O204*H204</f>
        <v>0</v>
      </c>
      <c r="Q204" s="160">
        <v>0</v>
      </c>
      <c r="R204" s="160">
        <f>Q204*H204</f>
        <v>0</v>
      </c>
      <c r="S204" s="160">
        <v>4.0000000000000001E-3</v>
      </c>
      <c r="T204" s="161">
        <f>S204*H204</f>
        <v>0.30880000000000002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62" t="s">
        <v>208</v>
      </c>
      <c r="AT204" s="162" t="s">
        <v>130</v>
      </c>
      <c r="AU204" s="162" t="s">
        <v>135</v>
      </c>
      <c r="AY204" s="16" t="s">
        <v>127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6" t="s">
        <v>135</v>
      </c>
      <c r="BK204" s="163">
        <f>ROUND(I204*H204,2)</f>
        <v>0</v>
      </c>
      <c r="BL204" s="16" t="s">
        <v>208</v>
      </c>
      <c r="BM204" s="162" t="s">
        <v>287</v>
      </c>
    </row>
    <row r="205" spans="1:65" s="2" customFormat="1" ht="16.5" customHeight="1">
      <c r="A205" s="31"/>
      <c r="B205" s="149"/>
      <c r="C205" s="150" t="s">
        <v>288</v>
      </c>
      <c r="D205" s="150" t="s">
        <v>130</v>
      </c>
      <c r="E205" s="151" t="s">
        <v>289</v>
      </c>
      <c r="F205" s="152" t="s">
        <v>290</v>
      </c>
      <c r="G205" s="153" t="s">
        <v>160</v>
      </c>
      <c r="H205" s="154">
        <v>21.36</v>
      </c>
      <c r="I205" s="155"/>
      <c r="J205" s="156">
        <f>ROUND(I205*H205,2)</f>
        <v>0</v>
      </c>
      <c r="K205" s="157"/>
      <c r="L205" s="32"/>
      <c r="M205" s="158" t="s">
        <v>1</v>
      </c>
      <c r="N205" s="159" t="s">
        <v>39</v>
      </c>
      <c r="O205" s="60"/>
      <c r="P205" s="160">
        <f>O205*H205</f>
        <v>0</v>
      </c>
      <c r="Q205" s="160">
        <v>0</v>
      </c>
      <c r="R205" s="160">
        <f>Q205*H205</f>
        <v>0</v>
      </c>
      <c r="S205" s="160">
        <v>4.0000000000000001E-3</v>
      </c>
      <c r="T205" s="161">
        <f>S205*H205</f>
        <v>8.5440000000000002E-2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62" t="s">
        <v>208</v>
      </c>
      <c r="AT205" s="162" t="s">
        <v>130</v>
      </c>
      <c r="AU205" s="162" t="s">
        <v>135</v>
      </c>
      <c r="AY205" s="16" t="s">
        <v>127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6" t="s">
        <v>135</v>
      </c>
      <c r="BK205" s="163">
        <f>ROUND(I205*H205,2)</f>
        <v>0</v>
      </c>
      <c r="BL205" s="16" t="s">
        <v>208</v>
      </c>
      <c r="BM205" s="162" t="s">
        <v>291</v>
      </c>
    </row>
    <row r="206" spans="1:65" s="13" customFormat="1">
      <c r="B206" s="164"/>
      <c r="D206" s="165" t="s">
        <v>140</v>
      </c>
      <c r="E206" s="172" t="s">
        <v>1</v>
      </c>
      <c r="F206" s="166" t="s">
        <v>292</v>
      </c>
      <c r="H206" s="167">
        <v>21.36</v>
      </c>
      <c r="I206" s="168"/>
      <c r="L206" s="164"/>
      <c r="M206" s="169"/>
      <c r="N206" s="170"/>
      <c r="O206" s="170"/>
      <c r="P206" s="170"/>
      <c r="Q206" s="170"/>
      <c r="R206" s="170"/>
      <c r="S206" s="170"/>
      <c r="T206" s="171"/>
      <c r="AT206" s="172" t="s">
        <v>140</v>
      </c>
      <c r="AU206" s="172" t="s">
        <v>135</v>
      </c>
      <c r="AV206" s="13" t="s">
        <v>135</v>
      </c>
      <c r="AW206" s="13" t="s">
        <v>29</v>
      </c>
      <c r="AX206" s="13" t="s">
        <v>73</v>
      </c>
      <c r="AY206" s="172" t="s">
        <v>127</v>
      </c>
    </row>
    <row r="207" spans="1:65" s="14" customFormat="1">
      <c r="B207" s="173"/>
      <c r="D207" s="165" t="s">
        <v>140</v>
      </c>
      <c r="E207" s="174" t="s">
        <v>1</v>
      </c>
      <c r="F207" s="175" t="s">
        <v>163</v>
      </c>
      <c r="H207" s="176">
        <v>21.36</v>
      </c>
      <c r="I207" s="177"/>
      <c r="L207" s="173"/>
      <c r="M207" s="178"/>
      <c r="N207" s="179"/>
      <c r="O207" s="179"/>
      <c r="P207" s="179"/>
      <c r="Q207" s="179"/>
      <c r="R207" s="179"/>
      <c r="S207" s="179"/>
      <c r="T207" s="180"/>
      <c r="AT207" s="174" t="s">
        <v>140</v>
      </c>
      <c r="AU207" s="174" t="s">
        <v>135</v>
      </c>
      <c r="AV207" s="14" t="s">
        <v>134</v>
      </c>
      <c r="AW207" s="14" t="s">
        <v>29</v>
      </c>
      <c r="AX207" s="14" t="s">
        <v>80</v>
      </c>
      <c r="AY207" s="174" t="s">
        <v>127</v>
      </c>
    </row>
    <row r="208" spans="1:65" s="12" customFormat="1" ht="22.95" customHeight="1">
      <c r="B208" s="136"/>
      <c r="D208" s="137" t="s">
        <v>72</v>
      </c>
      <c r="E208" s="147" t="s">
        <v>293</v>
      </c>
      <c r="F208" s="147" t="s">
        <v>294</v>
      </c>
      <c r="I208" s="139"/>
      <c r="J208" s="148">
        <f>BK208</f>
        <v>0</v>
      </c>
      <c r="L208" s="136"/>
      <c r="M208" s="141"/>
      <c r="N208" s="142"/>
      <c r="O208" s="142"/>
      <c r="P208" s="143">
        <f>SUM(P209:P210)</f>
        <v>0</v>
      </c>
      <c r="Q208" s="142"/>
      <c r="R208" s="143">
        <f>SUM(R209:R210)</f>
        <v>0</v>
      </c>
      <c r="S208" s="142"/>
      <c r="T208" s="144">
        <f>SUM(T209:T210)</f>
        <v>4.5164</v>
      </c>
      <c r="AR208" s="137" t="s">
        <v>135</v>
      </c>
      <c r="AT208" s="145" t="s">
        <v>72</v>
      </c>
      <c r="AU208" s="145" t="s">
        <v>80</v>
      </c>
      <c r="AY208" s="137" t="s">
        <v>127</v>
      </c>
      <c r="BK208" s="146">
        <f>SUM(BK209:BK210)</f>
        <v>0</v>
      </c>
    </row>
    <row r="209" spans="1:65" s="2" customFormat="1" ht="16.5" customHeight="1">
      <c r="A209" s="31"/>
      <c r="B209" s="149"/>
      <c r="C209" s="150" t="s">
        <v>295</v>
      </c>
      <c r="D209" s="150" t="s">
        <v>130</v>
      </c>
      <c r="E209" s="151" t="s">
        <v>296</v>
      </c>
      <c r="F209" s="152" t="s">
        <v>297</v>
      </c>
      <c r="G209" s="153" t="s">
        <v>133</v>
      </c>
      <c r="H209" s="154">
        <v>322.60000000000002</v>
      </c>
      <c r="I209" s="155"/>
      <c r="J209" s="156">
        <f>ROUND(I209*H209,2)</f>
        <v>0</v>
      </c>
      <c r="K209" s="157"/>
      <c r="L209" s="32"/>
      <c r="M209" s="158" t="s">
        <v>1</v>
      </c>
      <c r="N209" s="159" t="s">
        <v>39</v>
      </c>
      <c r="O209" s="60"/>
      <c r="P209" s="160">
        <f>O209*H209</f>
        <v>0</v>
      </c>
      <c r="Q209" s="160">
        <v>0</v>
      </c>
      <c r="R209" s="160">
        <f>Q209*H209</f>
        <v>0</v>
      </c>
      <c r="S209" s="160">
        <v>1.4E-2</v>
      </c>
      <c r="T209" s="161">
        <f>S209*H209</f>
        <v>4.5164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62" t="s">
        <v>208</v>
      </c>
      <c r="AT209" s="162" t="s">
        <v>130</v>
      </c>
      <c r="AU209" s="162" t="s">
        <v>135</v>
      </c>
      <c r="AY209" s="16" t="s">
        <v>127</v>
      </c>
      <c r="BE209" s="163">
        <f>IF(N209="základná",J209,0)</f>
        <v>0</v>
      </c>
      <c r="BF209" s="163">
        <f>IF(N209="znížená",J209,0)</f>
        <v>0</v>
      </c>
      <c r="BG209" s="163">
        <f>IF(N209="zákl. prenesená",J209,0)</f>
        <v>0</v>
      </c>
      <c r="BH209" s="163">
        <f>IF(N209="zníž. prenesená",J209,0)</f>
        <v>0</v>
      </c>
      <c r="BI209" s="163">
        <f>IF(N209="nulová",J209,0)</f>
        <v>0</v>
      </c>
      <c r="BJ209" s="16" t="s">
        <v>135</v>
      </c>
      <c r="BK209" s="163">
        <f>ROUND(I209*H209,2)</f>
        <v>0</v>
      </c>
      <c r="BL209" s="16" t="s">
        <v>208</v>
      </c>
      <c r="BM209" s="162" t="s">
        <v>298</v>
      </c>
    </row>
    <row r="210" spans="1:65" s="2" customFormat="1" ht="16.5" customHeight="1">
      <c r="A210" s="31"/>
      <c r="B210" s="149"/>
      <c r="C210" s="150" t="s">
        <v>299</v>
      </c>
      <c r="D210" s="150" t="s">
        <v>130</v>
      </c>
      <c r="E210" s="151" t="s">
        <v>300</v>
      </c>
      <c r="F210" s="152" t="s">
        <v>301</v>
      </c>
      <c r="G210" s="153" t="s">
        <v>133</v>
      </c>
      <c r="H210" s="154">
        <v>322.60000000000002</v>
      </c>
      <c r="I210" s="155"/>
      <c r="J210" s="156">
        <f>ROUND(I210*H210,2)</f>
        <v>0</v>
      </c>
      <c r="K210" s="157"/>
      <c r="L210" s="32"/>
      <c r="M210" s="158" t="s">
        <v>1</v>
      </c>
      <c r="N210" s="159" t="s">
        <v>39</v>
      </c>
      <c r="O210" s="60"/>
      <c r="P210" s="160">
        <f>O210*H210</f>
        <v>0</v>
      </c>
      <c r="Q210" s="160">
        <v>0</v>
      </c>
      <c r="R210" s="160">
        <f>Q210*H210</f>
        <v>0</v>
      </c>
      <c r="S210" s="160">
        <v>0</v>
      </c>
      <c r="T210" s="161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62" t="s">
        <v>208</v>
      </c>
      <c r="AT210" s="162" t="s">
        <v>130</v>
      </c>
      <c r="AU210" s="162" t="s">
        <v>135</v>
      </c>
      <c r="AY210" s="16" t="s">
        <v>127</v>
      </c>
      <c r="BE210" s="163">
        <f>IF(N210="základná",J210,0)</f>
        <v>0</v>
      </c>
      <c r="BF210" s="163">
        <f>IF(N210="znížená",J210,0)</f>
        <v>0</v>
      </c>
      <c r="BG210" s="163">
        <f>IF(N210="zákl. prenesená",J210,0)</f>
        <v>0</v>
      </c>
      <c r="BH210" s="163">
        <f>IF(N210="zníž. prenesená",J210,0)</f>
        <v>0</v>
      </c>
      <c r="BI210" s="163">
        <f>IF(N210="nulová",J210,0)</f>
        <v>0</v>
      </c>
      <c r="BJ210" s="16" t="s">
        <v>135</v>
      </c>
      <c r="BK210" s="163">
        <f>ROUND(I210*H210,2)</f>
        <v>0</v>
      </c>
      <c r="BL210" s="16" t="s">
        <v>208</v>
      </c>
      <c r="BM210" s="162" t="s">
        <v>302</v>
      </c>
    </row>
    <row r="211" spans="1:65" s="12" customFormat="1" ht="22.95" customHeight="1">
      <c r="B211" s="136"/>
      <c r="D211" s="137" t="s">
        <v>72</v>
      </c>
      <c r="E211" s="147" t="s">
        <v>303</v>
      </c>
      <c r="F211" s="147" t="s">
        <v>304</v>
      </c>
      <c r="I211" s="139"/>
      <c r="J211" s="148">
        <f>BK211</f>
        <v>0</v>
      </c>
      <c r="L211" s="136"/>
      <c r="M211" s="141"/>
      <c r="N211" s="142"/>
      <c r="O211" s="142"/>
      <c r="P211" s="143">
        <f>SUM(P212:P245)</f>
        <v>0</v>
      </c>
      <c r="Q211" s="142"/>
      <c r="R211" s="143">
        <f>SUM(R212:R245)</f>
        <v>0</v>
      </c>
      <c r="S211" s="142"/>
      <c r="T211" s="144">
        <f>SUM(T212:T245)</f>
        <v>0</v>
      </c>
      <c r="AR211" s="137" t="s">
        <v>135</v>
      </c>
      <c r="AT211" s="145" t="s">
        <v>72</v>
      </c>
      <c r="AU211" s="145" t="s">
        <v>80</v>
      </c>
      <c r="AY211" s="137" t="s">
        <v>127</v>
      </c>
      <c r="BK211" s="146">
        <f>SUM(BK212:BK245)</f>
        <v>0</v>
      </c>
    </row>
    <row r="212" spans="1:65" s="2" customFormat="1" ht="24.15" customHeight="1">
      <c r="A212" s="31"/>
      <c r="B212" s="149"/>
      <c r="C212" s="150" t="s">
        <v>305</v>
      </c>
      <c r="D212" s="150" t="s">
        <v>130</v>
      </c>
      <c r="E212" s="151" t="s">
        <v>306</v>
      </c>
      <c r="F212" s="152" t="s">
        <v>307</v>
      </c>
      <c r="G212" s="153" t="s">
        <v>133</v>
      </c>
      <c r="H212" s="154">
        <v>7.6050000000000004</v>
      </c>
      <c r="I212" s="155"/>
      <c r="J212" s="156">
        <f>ROUND(I212*H212,2)</f>
        <v>0</v>
      </c>
      <c r="K212" s="157"/>
      <c r="L212" s="32"/>
      <c r="M212" s="158" t="s">
        <v>1</v>
      </c>
      <c r="N212" s="159" t="s">
        <v>39</v>
      </c>
      <c r="O212" s="60"/>
      <c r="P212" s="160">
        <f>O212*H212</f>
        <v>0</v>
      </c>
      <c r="Q212" s="160">
        <v>0</v>
      </c>
      <c r="R212" s="160">
        <f>Q212*H212</f>
        <v>0</v>
      </c>
      <c r="S212" s="160">
        <v>0</v>
      </c>
      <c r="T212" s="161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62" t="s">
        <v>208</v>
      </c>
      <c r="AT212" s="162" t="s">
        <v>130</v>
      </c>
      <c r="AU212" s="162" t="s">
        <v>135</v>
      </c>
      <c r="AY212" s="16" t="s">
        <v>127</v>
      </c>
      <c r="BE212" s="163">
        <f>IF(N212="základná",J212,0)</f>
        <v>0</v>
      </c>
      <c r="BF212" s="163">
        <f>IF(N212="znížená",J212,0)</f>
        <v>0</v>
      </c>
      <c r="BG212" s="163">
        <f>IF(N212="zákl. prenesená",J212,0)</f>
        <v>0</v>
      </c>
      <c r="BH212" s="163">
        <f>IF(N212="zníž. prenesená",J212,0)</f>
        <v>0</v>
      </c>
      <c r="BI212" s="163">
        <f>IF(N212="nulová",J212,0)</f>
        <v>0</v>
      </c>
      <c r="BJ212" s="16" t="s">
        <v>135</v>
      </c>
      <c r="BK212" s="163">
        <f>ROUND(I212*H212,2)</f>
        <v>0</v>
      </c>
      <c r="BL212" s="16" t="s">
        <v>208</v>
      </c>
      <c r="BM212" s="162" t="s">
        <v>308</v>
      </c>
    </row>
    <row r="213" spans="1:65" s="13" customFormat="1">
      <c r="B213" s="164"/>
      <c r="D213" s="165" t="s">
        <v>140</v>
      </c>
      <c r="E213" s="172" t="s">
        <v>1</v>
      </c>
      <c r="F213" s="166" t="s">
        <v>309</v>
      </c>
      <c r="H213" s="167">
        <v>7.6050000000000004</v>
      </c>
      <c r="I213" s="168"/>
      <c r="L213" s="164"/>
      <c r="M213" s="169"/>
      <c r="N213" s="170"/>
      <c r="O213" s="170"/>
      <c r="P213" s="170"/>
      <c r="Q213" s="170"/>
      <c r="R213" s="170"/>
      <c r="S213" s="170"/>
      <c r="T213" s="171"/>
      <c r="AT213" s="172" t="s">
        <v>140</v>
      </c>
      <c r="AU213" s="172" t="s">
        <v>135</v>
      </c>
      <c r="AV213" s="13" t="s">
        <v>135</v>
      </c>
      <c r="AW213" s="13" t="s">
        <v>29</v>
      </c>
      <c r="AX213" s="13" t="s">
        <v>73</v>
      </c>
      <c r="AY213" s="172" t="s">
        <v>127</v>
      </c>
    </row>
    <row r="214" spans="1:65" s="14" customFormat="1">
      <c r="B214" s="173"/>
      <c r="D214" s="165" t="s">
        <v>140</v>
      </c>
      <c r="E214" s="174" t="s">
        <v>1</v>
      </c>
      <c r="F214" s="175" t="s">
        <v>163</v>
      </c>
      <c r="H214" s="176">
        <v>7.6050000000000004</v>
      </c>
      <c r="I214" s="177"/>
      <c r="L214" s="173"/>
      <c r="M214" s="178"/>
      <c r="N214" s="179"/>
      <c r="O214" s="179"/>
      <c r="P214" s="179"/>
      <c r="Q214" s="179"/>
      <c r="R214" s="179"/>
      <c r="S214" s="179"/>
      <c r="T214" s="180"/>
      <c r="AT214" s="174" t="s">
        <v>140</v>
      </c>
      <c r="AU214" s="174" t="s">
        <v>135</v>
      </c>
      <c r="AV214" s="14" t="s">
        <v>134</v>
      </c>
      <c r="AW214" s="14" t="s">
        <v>29</v>
      </c>
      <c r="AX214" s="14" t="s">
        <v>80</v>
      </c>
      <c r="AY214" s="174" t="s">
        <v>127</v>
      </c>
    </row>
    <row r="215" spans="1:65" s="2" customFormat="1" ht="21.75" customHeight="1">
      <c r="A215" s="31"/>
      <c r="B215" s="149"/>
      <c r="C215" s="150" t="s">
        <v>310</v>
      </c>
      <c r="D215" s="150" t="s">
        <v>130</v>
      </c>
      <c r="E215" s="151" t="s">
        <v>311</v>
      </c>
      <c r="F215" s="152" t="s">
        <v>312</v>
      </c>
      <c r="G215" s="153" t="s">
        <v>133</v>
      </c>
      <c r="H215" s="154">
        <v>3.806</v>
      </c>
      <c r="I215" s="155"/>
      <c r="J215" s="156">
        <f>ROUND(I215*H215,2)</f>
        <v>0</v>
      </c>
      <c r="K215" s="157"/>
      <c r="L215" s="32"/>
      <c r="M215" s="158" t="s">
        <v>1</v>
      </c>
      <c r="N215" s="159" t="s">
        <v>39</v>
      </c>
      <c r="O215" s="60"/>
      <c r="P215" s="160">
        <f>O215*H215</f>
        <v>0</v>
      </c>
      <c r="Q215" s="160">
        <v>0</v>
      </c>
      <c r="R215" s="160">
        <f>Q215*H215</f>
        <v>0</v>
      </c>
      <c r="S215" s="160">
        <v>0</v>
      </c>
      <c r="T215" s="161">
        <f>S215*H215</f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62" t="s">
        <v>208</v>
      </c>
      <c r="AT215" s="162" t="s">
        <v>130</v>
      </c>
      <c r="AU215" s="162" t="s">
        <v>135</v>
      </c>
      <c r="AY215" s="16" t="s">
        <v>127</v>
      </c>
      <c r="BE215" s="163">
        <f>IF(N215="základná",J215,0)</f>
        <v>0</v>
      </c>
      <c r="BF215" s="163">
        <f>IF(N215="znížená",J215,0)</f>
        <v>0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6" t="s">
        <v>135</v>
      </c>
      <c r="BK215" s="163">
        <f>ROUND(I215*H215,2)</f>
        <v>0</v>
      </c>
      <c r="BL215" s="16" t="s">
        <v>208</v>
      </c>
      <c r="BM215" s="162" t="s">
        <v>313</v>
      </c>
    </row>
    <row r="216" spans="1:65" s="13" customFormat="1">
      <c r="B216" s="164"/>
      <c r="D216" s="165" t="s">
        <v>140</v>
      </c>
      <c r="E216" s="172" t="s">
        <v>1</v>
      </c>
      <c r="F216" s="166" t="s">
        <v>314</v>
      </c>
      <c r="H216" s="167">
        <v>3.806</v>
      </c>
      <c r="I216" s="168"/>
      <c r="L216" s="164"/>
      <c r="M216" s="169"/>
      <c r="N216" s="170"/>
      <c r="O216" s="170"/>
      <c r="P216" s="170"/>
      <c r="Q216" s="170"/>
      <c r="R216" s="170"/>
      <c r="S216" s="170"/>
      <c r="T216" s="171"/>
      <c r="AT216" s="172" t="s">
        <v>140</v>
      </c>
      <c r="AU216" s="172" t="s">
        <v>135</v>
      </c>
      <c r="AV216" s="13" t="s">
        <v>135</v>
      </c>
      <c r="AW216" s="13" t="s">
        <v>29</v>
      </c>
      <c r="AX216" s="13" t="s">
        <v>73</v>
      </c>
      <c r="AY216" s="172" t="s">
        <v>127</v>
      </c>
    </row>
    <row r="217" spans="1:65" s="14" customFormat="1">
      <c r="B217" s="173"/>
      <c r="D217" s="165" t="s">
        <v>140</v>
      </c>
      <c r="E217" s="174" t="s">
        <v>1</v>
      </c>
      <c r="F217" s="175" t="s">
        <v>163</v>
      </c>
      <c r="H217" s="176">
        <v>3.806</v>
      </c>
      <c r="I217" s="177"/>
      <c r="L217" s="173"/>
      <c r="M217" s="178"/>
      <c r="N217" s="179"/>
      <c r="O217" s="179"/>
      <c r="P217" s="179"/>
      <c r="Q217" s="179"/>
      <c r="R217" s="179"/>
      <c r="S217" s="179"/>
      <c r="T217" s="180"/>
      <c r="AT217" s="174" t="s">
        <v>140</v>
      </c>
      <c r="AU217" s="174" t="s">
        <v>135</v>
      </c>
      <c r="AV217" s="14" t="s">
        <v>134</v>
      </c>
      <c r="AW217" s="14" t="s">
        <v>29</v>
      </c>
      <c r="AX217" s="14" t="s">
        <v>80</v>
      </c>
      <c r="AY217" s="174" t="s">
        <v>127</v>
      </c>
    </row>
    <row r="218" spans="1:65" s="2" customFormat="1" ht="21.75" customHeight="1">
      <c r="A218" s="31"/>
      <c r="B218" s="149"/>
      <c r="C218" s="150" t="s">
        <v>315</v>
      </c>
      <c r="D218" s="150" t="s">
        <v>130</v>
      </c>
      <c r="E218" s="151" t="s">
        <v>316</v>
      </c>
      <c r="F218" s="152" t="s">
        <v>317</v>
      </c>
      <c r="G218" s="153" t="s">
        <v>133</v>
      </c>
      <c r="H218" s="154">
        <v>2.9740000000000002</v>
      </c>
      <c r="I218" s="155"/>
      <c r="J218" s="156">
        <f>ROUND(I218*H218,2)</f>
        <v>0</v>
      </c>
      <c r="K218" s="157"/>
      <c r="L218" s="32"/>
      <c r="M218" s="158" t="s">
        <v>1</v>
      </c>
      <c r="N218" s="159" t="s">
        <v>39</v>
      </c>
      <c r="O218" s="60"/>
      <c r="P218" s="160">
        <f>O218*H218</f>
        <v>0</v>
      </c>
      <c r="Q218" s="160">
        <v>0</v>
      </c>
      <c r="R218" s="160">
        <f>Q218*H218</f>
        <v>0</v>
      </c>
      <c r="S218" s="160">
        <v>0</v>
      </c>
      <c r="T218" s="161">
        <f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62" t="s">
        <v>208</v>
      </c>
      <c r="AT218" s="162" t="s">
        <v>130</v>
      </c>
      <c r="AU218" s="162" t="s">
        <v>135</v>
      </c>
      <c r="AY218" s="16" t="s">
        <v>127</v>
      </c>
      <c r="BE218" s="163">
        <f>IF(N218="základná",J218,0)</f>
        <v>0</v>
      </c>
      <c r="BF218" s="163">
        <f>IF(N218="znížená",J218,0)</f>
        <v>0</v>
      </c>
      <c r="BG218" s="163">
        <f>IF(N218="zákl. prenesená",J218,0)</f>
        <v>0</v>
      </c>
      <c r="BH218" s="163">
        <f>IF(N218="zníž. prenesená",J218,0)</f>
        <v>0</v>
      </c>
      <c r="BI218" s="163">
        <f>IF(N218="nulová",J218,0)</f>
        <v>0</v>
      </c>
      <c r="BJ218" s="16" t="s">
        <v>135</v>
      </c>
      <c r="BK218" s="163">
        <f>ROUND(I218*H218,2)</f>
        <v>0</v>
      </c>
      <c r="BL218" s="16" t="s">
        <v>208</v>
      </c>
      <c r="BM218" s="162" t="s">
        <v>318</v>
      </c>
    </row>
    <row r="219" spans="1:65" s="13" customFormat="1">
      <c r="B219" s="164"/>
      <c r="D219" s="165" t="s">
        <v>140</v>
      </c>
      <c r="E219" s="172" t="s">
        <v>1</v>
      </c>
      <c r="F219" s="166" t="s">
        <v>319</v>
      </c>
      <c r="H219" s="167">
        <v>2.9740000000000002</v>
      </c>
      <c r="I219" s="168"/>
      <c r="L219" s="164"/>
      <c r="M219" s="169"/>
      <c r="N219" s="170"/>
      <c r="O219" s="170"/>
      <c r="P219" s="170"/>
      <c r="Q219" s="170"/>
      <c r="R219" s="170"/>
      <c r="S219" s="170"/>
      <c r="T219" s="171"/>
      <c r="AT219" s="172" t="s">
        <v>140</v>
      </c>
      <c r="AU219" s="172" t="s">
        <v>135</v>
      </c>
      <c r="AV219" s="13" t="s">
        <v>135</v>
      </c>
      <c r="AW219" s="13" t="s">
        <v>29</v>
      </c>
      <c r="AX219" s="13" t="s">
        <v>73</v>
      </c>
      <c r="AY219" s="172" t="s">
        <v>127</v>
      </c>
    </row>
    <row r="220" spans="1:65" s="14" customFormat="1">
      <c r="B220" s="173"/>
      <c r="D220" s="165" t="s">
        <v>140</v>
      </c>
      <c r="E220" s="174" t="s">
        <v>1</v>
      </c>
      <c r="F220" s="175" t="s">
        <v>163</v>
      </c>
      <c r="H220" s="176">
        <v>2.9740000000000002</v>
      </c>
      <c r="I220" s="177"/>
      <c r="L220" s="173"/>
      <c r="M220" s="178"/>
      <c r="N220" s="179"/>
      <c r="O220" s="179"/>
      <c r="P220" s="179"/>
      <c r="Q220" s="179"/>
      <c r="R220" s="179"/>
      <c r="S220" s="179"/>
      <c r="T220" s="180"/>
      <c r="AT220" s="174" t="s">
        <v>140</v>
      </c>
      <c r="AU220" s="174" t="s">
        <v>135</v>
      </c>
      <c r="AV220" s="14" t="s">
        <v>134</v>
      </c>
      <c r="AW220" s="14" t="s">
        <v>29</v>
      </c>
      <c r="AX220" s="14" t="s">
        <v>80</v>
      </c>
      <c r="AY220" s="174" t="s">
        <v>127</v>
      </c>
    </row>
    <row r="221" spans="1:65" s="2" customFormat="1" ht="21.75" customHeight="1">
      <c r="A221" s="31"/>
      <c r="B221" s="149"/>
      <c r="C221" s="150" t="s">
        <v>320</v>
      </c>
      <c r="D221" s="150" t="s">
        <v>130</v>
      </c>
      <c r="E221" s="151" t="s">
        <v>321</v>
      </c>
      <c r="F221" s="152" t="s">
        <v>322</v>
      </c>
      <c r="G221" s="153" t="s">
        <v>133</v>
      </c>
      <c r="H221" s="154">
        <v>2.8420000000000001</v>
      </c>
      <c r="I221" s="155"/>
      <c r="J221" s="156">
        <f>ROUND(I221*H221,2)</f>
        <v>0</v>
      </c>
      <c r="K221" s="157"/>
      <c r="L221" s="32"/>
      <c r="M221" s="158" t="s">
        <v>1</v>
      </c>
      <c r="N221" s="159" t="s">
        <v>39</v>
      </c>
      <c r="O221" s="60"/>
      <c r="P221" s="160">
        <f>O221*H221</f>
        <v>0</v>
      </c>
      <c r="Q221" s="160">
        <v>0</v>
      </c>
      <c r="R221" s="160">
        <f>Q221*H221</f>
        <v>0</v>
      </c>
      <c r="S221" s="160">
        <v>0</v>
      </c>
      <c r="T221" s="161">
        <f>S221*H221</f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62" t="s">
        <v>208</v>
      </c>
      <c r="AT221" s="162" t="s">
        <v>130</v>
      </c>
      <c r="AU221" s="162" t="s">
        <v>135</v>
      </c>
      <c r="AY221" s="16" t="s">
        <v>127</v>
      </c>
      <c r="BE221" s="163">
        <f>IF(N221="základná",J221,0)</f>
        <v>0</v>
      </c>
      <c r="BF221" s="163">
        <f>IF(N221="znížená",J221,0)</f>
        <v>0</v>
      </c>
      <c r="BG221" s="163">
        <f>IF(N221="zákl. prenesená",J221,0)</f>
        <v>0</v>
      </c>
      <c r="BH221" s="163">
        <f>IF(N221="zníž. prenesená",J221,0)</f>
        <v>0</v>
      </c>
      <c r="BI221" s="163">
        <f>IF(N221="nulová",J221,0)</f>
        <v>0</v>
      </c>
      <c r="BJ221" s="16" t="s">
        <v>135</v>
      </c>
      <c r="BK221" s="163">
        <f>ROUND(I221*H221,2)</f>
        <v>0</v>
      </c>
      <c r="BL221" s="16" t="s">
        <v>208</v>
      </c>
      <c r="BM221" s="162" t="s">
        <v>323</v>
      </c>
    </row>
    <row r="222" spans="1:65" s="13" customFormat="1">
      <c r="B222" s="164"/>
      <c r="D222" s="165" t="s">
        <v>140</v>
      </c>
      <c r="E222" s="172" t="s">
        <v>1</v>
      </c>
      <c r="F222" s="166" t="s">
        <v>324</v>
      </c>
      <c r="H222" s="167">
        <v>2.8420000000000001</v>
      </c>
      <c r="I222" s="168"/>
      <c r="L222" s="164"/>
      <c r="M222" s="169"/>
      <c r="N222" s="170"/>
      <c r="O222" s="170"/>
      <c r="P222" s="170"/>
      <c r="Q222" s="170"/>
      <c r="R222" s="170"/>
      <c r="S222" s="170"/>
      <c r="T222" s="171"/>
      <c r="AT222" s="172" t="s">
        <v>140</v>
      </c>
      <c r="AU222" s="172" t="s">
        <v>135</v>
      </c>
      <c r="AV222" s="13" t="s">
        <v>135</v>
      </c>
      <c r="AW222" s="13" t="s">
        <v>29</v>
      </c>
      <c r="AX222" s="13" t="s">
        <v>73</v>
      </c>
      <c r="AY222" s="172" t="s">
        <v>127</v>
      </c>
    </row>
    <row r="223" spans="1:65" s="14" customFormat="1">
      <c r="B223" s="173"/>
      <c r="D223" s="165" t="s">
        <v>140</v>
      </c>
      <c r="E223" s="174" t="s">
        <v>1</v>
      </c>
      <c r="F223" s="175" t="s">
        <v>163</v>
      </c>
      <c r="H223" s="176">
        <v>2.8420000000000001</v>
      </c>
      <c r="I223" s="177"/>
      <c r="L223" s="173"/>
      <c r="M223" s="178"/>
      <c r="N223" s="179"/>
      <c r="O223" s="179"/>
      <c r="P223" s="179"/>
      <c r="Q223" s="179"/>
      <c r="R223" s="179"/>
      <c r="S223" s="179"/>
      <c r="T223" s="180"/>
      <c r="AT223" s="174" t="s">
        <v>140</v>
      </c>
      <c r="AU223" s="174" t="s">
        <v>135</v>
      </c>
      <c r="AV223" s="14" t="s">
        <v>134</v>
      </c>
      <c r="AW223" s="14" t="s">
        <v>29</v>
      </c>
      <c r="AX223" s="14" t="s">
        <v>80</v>
      </c>
      <c r="AY223" s="174" t="s">
        <v>127</v>
      </c>
    </row>
    <row r="224" spans="1:65" s="2" customFormat="1" ht="21.75" customHeight="1">
      <c r="A224" s="31"/>
      <c r="B224" s="149"/>
      <c r="C224" s="150" t="s">
        <v>325</v>
      </c>
      <c r="D224" s="150" t="s">
        <v>130</v>
      </c>
      <c r="E224" s="151" t="s">
        <v>326</v>
      </c>
      <c r="F224" s="152" t="s">
        <v>327</v>
      </c>
      <c r="G224" s="153" t="s">
        <v>133</v>
      </c>
      <c r="H224" s="154">
        <v>0.94699999999999995</v>
      </c>
      <c r="I224" s="155"/>
      <c r="J224" s="156">
        <f>ROUND(I224*H224,2)</f>
        <v>0</v>
      </c>
      <c r="K224" s="157"/>
      <c r="L224" s="32"/>
      <c r="M224" s="158" t="s">
        <v>1</v>
      </c>
      <c r="N224" s="159" t="s">
        <v>39</v>
      </c>
      <c r="O224" s="60"/>
      <c r="P224" s="160">
        <f>O224*H224</f>
        <v>0</v>
      </c>
      <c r="Q224" s="160">
        <v>0</v>
      </c>
      <c r="R224" s="160">
        <f>Q224*H224</f>
        <v>0</v>
      </c>
      <c r="S224" s="160">
        <v>0</v>
      </c>
      <c r="T224" s="161">
        <f>S224*H224</f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62" t="s">
        <v>208</v>
      </c>
      <c r="AT224" s="162" t="s">
        <v>130</v>
      </c>
      <c r="AU224" s="162" t="s">
        <v>135</v>
      </c>
      <c r="AY224" s="16" t="s">
        <v>127</v>
      </c>
      <c r="BE224" s="163">
        <f>IF(N224="základná",J224,0)</f>
        <v>0</v>
      </c>
      <c r="BF224" s="163">
        <f>IF(N224="znížená",J224,0)</f>
        <v>0</v>
      </c>
      <c r="BG224" s="163">
        <f>IF(N224="zákl. prenesená",J224,0)</f>
        <v>0</v>
      </c>
      <c r="BH224" s="163">
        <f>IF(N224="zníž. prenesená",J224,0)</f>
        <v>0</v>
      </c>
      <c r="BI224" s="163">
        <f>IF(N224="nulová",J224,0)</f>
        <v>0</v>
      </c>
      <c r="BJ224" s="16" t="s">
        <v>135</v>
      </c>
      <c r="BK224" s="163">
        <f>ROUND(I224*H224,2)</f>
        <v>0</v>
      </c>
      <c r="BL224" s="16" t="s">
        <v>208</v>
      </c>
      <c r="BM224" s="162" t="s">
        <v>328</v>
      </c>
    </row>
    <row r="225" spans="1:65" s="13" customFormat="1">
      <c r="B225" s="164"/>
      <c r="D225" s="165" t="s">
        <v>140</v>
      </c>
      <c r="E225" s="172" t="s">
        <v>1</v>
      </c>
      <c r="F225" s="166" t="s">
        <v>329</v>
      </c>
      <c r="H225" s="167">
        <v>0.94699999999999995</v>
      </c>
      <c r="I225" s="168"/>
      <c r="L225" s="164"/>
      <c r="M225" s="169"/>
      <c r="N225" s="170"/>
      <c r="O225" s="170"/>
      <c r="P225" s="170"/>
      <c r="Q225" s="170"/>
      <c r="R225" s="170"/>
      <c r="S225" s="170"/>
      <c r="T225" s="171"/>
      <c r="AT225" s="172" t="s">
        <v>140</v>
      </c>
      <c r="AU225" s="172" t="s">
        <v>135</v>
      </c>
      <c r="AV225" s="13" t="s">
        <v>135</v>
      </c>
      <c r="AW225" s="13" t="s">
        <v>29</v>
      </c>
      <c r="AX225" s="13" t="s">
        <v>73</v>
      </c>
      <c r="AY225" s="172" t="s">
        <v>127</v>
      </c>
    </row>
    <row r="226" spans="1:65" s="14" customFormat="1">
      <c r="B226" s="173"/>
      <c r="D226" s="165" t="s">
        <v>140</v>
      </c>
      <c r="E226" s="174" t="s">
        <v>1</v>
      </c>
      <c r="F226" s="175" t="s">
        <v>163</v>
      </c>
      <c r="H226" s="176">
        <v>0.94699999999999995</v>
      </c>
      <c r="I226" s="177"/>
      <c r="L226" s="173"/>
      <c r="M226" s="178"/>
      <c r="N226" s="179"/>
      <c r="O226" s="179"/>
      <c r="P226" s="179"/>
      <c r="Q226" s="179"/>
      <c r="R226" s="179"/>
      <c r="S226" s="179"/>
      <c r="T226" s="180"/>
      <c r="AT226" s="174" t="s">
        <v>140</v>
      </c>
      <c r="AU226" s="174" t="s">
        <v>135</v>
      </c>
      <c r="AV226" s="14" t="s">
        <v>134</v>
      </c>
      <c r="AW226" s="14" t="s">
        <v>29</v>
      </c>
      <c r="AX226" s="14" t="s">
        <v>80</v>
      </c>
      <c r="AY226" s="174" t="s">
        <v>127</v>
      </c>
    </row>
    <row r="227" spans="1:65" s="2" customFormat="1" ht="16.5" customHeight="1">
      <c r="A227" s="31"/>
      <c r="B227" s="149"/>
      <c r="C227" s="150" t="s">
        <v>330</v>
      </c>
      <c r="D227" s="150" t="s">
        <v>130</v>
      </c>
      <c r="E227" s="151" t="s">
        <v>331</v>
      </c>
      <c r="F227" s="152" t="s">
        <v>332</v>
      </c>
      <c r="G227" s="153" t="s">
        <v>133</v>
      </c>
      <c r="H227" s="154">
        <v>1.44</v>
      </c>
      <c r="I227" s="155"/>
      <c r="J227" s="156">
        <f>ROUND(I227*H227,2)</f>
        <v>0</v>
      </c>
      <c r="K227" s="157"/>
      <c r="L227" s="32"/>
      <c r="M227" s="158" t="s">
        <v>1</v>
      </c>
      <c r="N227" s="159" t="s">
        <v>39</v>
      </c>
      <c r="O227" s="60"/>
      <c r="P227" s="160">
        <f>O227*H227</f>
        <v>0</v>
      </c>
      <c r="Q227" s="160">
        <v>0</v>
      </c>
      <c r="R227" s="160">
        <f>Q227*H227</f>
        <v>0</v>
      </c>
      <c r="S227" s="160">
        <v>0</v>
      </c>
      <c r="T227" s="161">
        <f>S227*H227</f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62" t="s">
        <v>208</v>
      </c>
      <c r="AT227" s="162" t="s">
        <v>130</v>
      </c>
      <c r="AU227" s="162" t="s">
        <v>135</v>
      </c>
      <c r="AY227" s="16" t="s">
        <v>127</v>
      </c>
      <c r="BE227" s="163">
        <f>IF(N227="základná",J227,0)</f>
        <v>0</v>
      </c>
      <c r="BF227" s="163">
        <f>IF(N227="znížená",J227,0)</f>
        <v>0</v>
      </c>
      <c r="BG227" s="163">
        <f>IF(N227="zákl. prenesená",J227,0)</f>
        <v>0</v>
      </c>
      <c r="BH227" s="163">
        <f>IF(N227="zníž. prenesená",J227,0)</f>
        <v>0</v>
      </c>
      <c r="BI227" s="163">
        <f>IF(N227="nulová",J227,0)</f>
        <v>0</v>
      </c>
      <c r="BJ227" s="16" t="s">
        <v>135</v>
      </c>
      <c r="BK227" s="163">
        <f>ROUND(I227*H227,2)</f>
        <v>0</v>
      </c>
      <c r="BL227" s="16" t="s">
        <v>208</v>
      </c>
      <c r="BM227" s="162" t="s">
        <v>333</v>
      </c>
    </row>
    <row r="228" spans="1:65" s="13" customFormat="1">
      <c r="B228" s="164"/>
      <c r="D228" s="165" t="s">
        <v>140</v>
      </c>
      <c r="E228" s="172" t="s">
        <v>1</v>
      </c>
      <c r="F228" s="166" t="s">
        <v>334</v>
      </c>
      <c r="H228" s="167">
        <v>1.44</v>
      </c>
      <c r="I228" s="168"/>
      <c r="L228" s="164"/>
      <c r="M228" s="169"/>
      <c r="N228" s="170"/>
      <c r="O228" s="170"/>
      <c r="P228" s="170"/>
      <c r="Q228" s="170"/>
      <c r="R228" s="170"/>
      <c r="S228" s="170"/>
      <c r="T228" s="171"/>
      <c r="AT228" s="172" t="s">
        <v>140</v>
      </c>
      <c r="AU228" s="172" t="s">
        <v>135</v>
      </c>
      <c r="AV228" s="13" t="s">
        <v>135</v>
      </c>
      <c r="AW228" s="13" t="s">
        <v>29</v>
      </c>
      <c r="AX228" s="13" t="s">
        <v>73</v>
      </c>
      <c r="AY228" s="172" t="s">
        <v>127</v>
      </c>
    </row>
    <row r="229" spans="1:65" s="14" customFormat="1">
      <c r="B229" s="173"/>
      <c r="D229" s="165" t="s">
        <v>140</v>
      </c>
      <c r="E229" s="174" t="s">
        <v>1</v>
      </c>
      <c r="F229" s="175" t="s">
        <v>163</v>
      </c>
      <c r="H229" s="176">
        <v>1.44</v>
      </c>
      <c r="I229" s="177"/>
      <c r="L229" s="173"/>
      <c r="M229" s="178"/>
      <c r="N229" s="179"/>
      <c r="O229" s="179"/>
      <c r="P229" s="179"/>
      <c r="Q229" s="179"/>
      <c r="R229" s="179"/>
      <c r="S229" s="179"/>
      <c r="T229" s="180"/>
      <c r="AT229" s="174" t="s">
        <v>140</v>
      </c>
      <c r="AU229" s="174" t="s">
        <v>135</v>
      </c>
      <c r="AV229" s="14" t="s">
        <v>134</v>
      </c>
      <c r="AW229" s="14" t="s">
        <v>29</v>
      </c>
      <c r="AX229" s="14" t="s">
        <v>80</v>
      </c>
      <c r="AY229" s="174" t="s">
        <v>127</v>
      </c>
    </row>
    <row r="230" spans="1:65" s="2" customFormat="1" ht="33" customHeight="1">
      <c r="A230" s="31"/>
      <c r="B230" s="149"/>
      <c r="C230" s="150" t="s">
        <v>335</v>
      </c>
      <c r="D230" s="150" t="s">
        <v>130</v>
      </c>
      <c r="E230" s="151" t="s">
        <v>336</v>
      </c>
      <c r="F230" s="152" t="s">
        <v>337</v>
      </c>
      <c r="G230" s="153" t="s">
        <v>133</v>
      </c>
      <c r="H230" s="154">
        <v>1.4770000000000001</v>
      </c>
      <c r="I230" s="155"/>
      <c r="J230" s="156">
        <f>ROUND(I230*H230,2)</f>
        <v>0</v>
      </c>
      <c r="K230" s="157"/>
      <c r="L230" s="32"/>
      <c r="M230" s="158" t="s">
        <v>1</v>
      </c>
      <c r="N230" s="159" t="s">
        <v>39</v>
      </c>
      <c r="O230" s="60"/>
      <c r="P230" s="160">
        <f>O230*H230</f>
        <v>0</v>
      </c>
      <c r="Q230" s="160">
        <v>0</v>
      </c>
      <c r="R230" s="160">
        <f>Q230*H230</f>
        <v>0</v>
      </c>
      <c r="S230" s="160">
        <v>0</v>
      </c>
      <c r="T230" s="161">
        <f>S230*H230</f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62" t="s">
        <v>208</v>
      </c>
      <c r="AT230" s="162" t="s">
        <v>130</v>
      </c>
      <c r="AU230" s="162" t="s">
        <v>135</v>
      </c>
      <c r="AY230" s="16" t="s">
        <v>127</v>
      </c>
      <c r="BE230" s="163">
        <f>IF(N230="základná",J230,0)</f>
        <v>0</v>
      </c>
      <c r="BF230" s="163">
        <f>IF(N230="znížená",J230,0)</f>
        <v>0</v>
      </c>
      <c r="BG230" s="163">
        <f>IF(N230="zákl. prenesená",J230,0)</f>
        <v>0</v>
      </c>
      <c r="BH230" s="163">
        <f>IF(N230="zníž. prenesená",J230,0)</f>
        <v>0</v>
      </c>
      <c r="BI230" s="163">
        <f>IF(N230="nulová",J230,0)</f>
        <v>0</v>
      </c>
      <c r="BJ230" s="16" t="s">
        <v>135</v>
      </c>
      <c r="BK230" s="163">
        <f>ROUND(I230*H230,2)</f>
        <v>0</v>
      </c>
      <c r="BL230" s="16" t="s">
        <v>208</v>
      </c>
      <c r="BM230" s="162" t="s">
        <v>338</v>
      </c>
    </row>
    <row r="231" spans="1:65" s="13" customFormat="1">
      <c r="B231" s="164"/>
      <c r="D231" s="165" t="s">
        <v>140</v>
      </c>
      <c r="E231" s="172" t="s">
        <v>1</v>
      </c>
      <c r="F231" s="166" t="s">
        <v>339</v>
      </c>
      <c r="H231" s="167">
        <v>1.4770000000000001</v>
      </c>
      <c r="I231" s="168"/>
      <c r="L231" s="164"/>
      <c r="M231" s="169"/>
      <c r="N231" s="170"/>
      <c r="O231" s="170"/>
      <c r="P231" s="170"/>
      <c r="Q231" s="170"/>
      <c r="R231" s="170"/>
      <c r="S231" s="170"/>
      <c r="T231" s="171"/>
      <c r="AT231" s="172" t="s">
        <v>140</v>
      </c>
      <c r="AU231" s="172" t="s">
        <v>135</v>
      </c>
      <c r="AV231" s="13" t="s">
        <v>135</v>
      </c>
      <c r="AW231" s="13" t="s">
        <v>29</v>
      </c>
      <c r="AX231" s="13" t="s">
        <v>73</v>
      </c>
      <c r="AY231" s="172" t="s">
        <v>127</v>
      </c>
    </row>
    <row r="232" spans="1:65" s="14" customFormat="1">
      <c r="B232" s="173"/>
      <c r="D232" s="165" t="s">
        <v>140</v>
      </c>
      <c r="E232" s="174" t="s">
        <v>1</v>
      </c>
      <c r="F232" s="175" t="s">
        <v>163</v>
      </c>
      <c r="H232" s="176">
        <v>1.4770000000000001</v>
      </c>
      <c r="I232" s="177"/>
      <c r="L232" s="173"/>
      <c r="M232" s="178"/>
      <c r="N232" s="179"/>
      <c r="O232" s="179"/>
      <c r="P232" s="179"/>
      <c r="Q232" s="179"/>
      <c r="R232" s="179"/>
      <c r="S232" s="179"/>
      <c r="T232" s="180"/>
      <c r="AT232" s="174" t="s">
        <v>140</v>
      </c>
      <c r="AU232" s="174" t="s">
        <v>135</v>
      </c>
      <c r="AV232" s="14" t="s">
        <v>134</v>
      </c>
      <c r="AW232" s="14" t="s">
        <v>29</v>
      </c>
      <c r="AX232" s="14" t="s">
        <v>80</v>
      </c>
      <c r="AY232" s="174" t="s">
        <v>127</v>
      </c>
    </row>
    <row r="233" spans="1:65" s="2" customFormat="1" ht="24.15" customHeight="1">
      <c r="A233" s="31"/>
      <c r="B233" s="149"/>
      <c r="C233" s="150" t="s">
        <v>340</v>
      </c>
      <c r="D233" s="150" t="s">
        <v>130</v>
      </c>
      <c r="E233" s="151" t="s">
        <v>341</v>
      </c>
      <c r="F233" s="152" t="s">
        <v>342</v>
      </c>
      <c r="G233" s="153" t="s">
        <v>133</v>
      </c>
      <c r="H233" s="154">
        <v>3.1520000000000001</v>
      </c>
      <c r="I233" s="155"/>
      <c r="J233" s="156">
        <f>ROUND(I233*H233,2)</f>
        <v>0</v>
      </c>
      <c r="K233" s="157"/>
      <c r="L233" s="32"/>
      <c r="M233" s="158" t="s">
        <v>1</v>
      </c>
      <c r="N233" s="159" t="s">
        <v>39</v>
      </c>
      <c r="O233" s="60"/>
      <c r="P233" s="160">
        <f>O233*H233</f>
        <v>0</v>
      </c>
      <c r="Q233" s="160">
        <v>0</v>
      </c>
      <c r="R233" s="160">
        <f>Q233*H233</f>
        <v>0</v>
      </c>
      <c r="S233" s="160">
        <v>0</v>
      </c>
      <c r="T233" s="161">
        <f>S233*H233</f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62" t="s">
        <v>208</v>
      </c>
      <c r="AT233" s="162" t="s">
        <v>130</v>
      </c>
      <c r="AU233" s="162" t="s">
        <v>135</v>
      </c>
      <c r="AY233" s="16" t="s">
        <v>127</v>
      </c>
      <c r="BE233" s="163">
        <f>IF(N233="základná",J233,0)</f>
        <v>0</v>
      </c>
      <c r="BF233" s="163">
        <f>IF(N233="znížená",J233,0)</f>
        <v>0</v>
      </c>
      <c r="BG233" s="163">
        <f>IF(N233="zákl. prenesená",J233,0)</f>
        <v>0</v>
      </c>
      <c r="BH233" s="163">
        <f>IF(N233="zníž. prenesená",J233,0)</f>
        <v>0</v>
      </c>
      <c r="BI233" s="163">
        <f>IF(N233="nulová",J233,0)</f>
        <v>0</v>
      </c>
      <c r="BJ233" s="16" t="s">
        <v>135</v>
      </c>
      <c r="BK233" s="163">
        <f>ROUND(I233*H233,2)</f>
        <v>0</v>
      </c>
      <c r="BL233" s="16" t="s">
        <v>208</v>
      </c>
      <c r="BM233" s="162" t="s">
        <v>343</v>
      </c>
    </row>
    <row r="234" spans="1:65" s="13" customFormat="1">
      <c r="B234" s="164"/>
      <c r="D234" s="165" t="s">
        <v>140</v>
      </c>
      <c r="E234" s="172" t="s">
        <v>1</v>
      </c>
      <c r="F234" s="166" t="s">
        <v>344</v>
      </c>
      <c r="H234" s="167">
        <v>3.1520000000000001</v>
      </c>
      <c r="I234" s="168"/>
      <c r="L234" s="164"/>
      <c r="M234" s="169"/>
      <c r="N234" s="170"/>
      <c r="O234" s="170"/>
      <c r="P234" s="170"/>
      <c r="Q234" s="170"/>
      <c r="R234" s="170"/>
      <c r="S234" s="170"/>
      <c r="T234" s="171"/>
      <c r="AT234" s="172" t="s">
        <v>140</v>
      </c>
      <c r="AU234" s="172" t="s">
        <v>135</v>
      </c>
      <c r="AV234" s="13" t="s">
        <v>135</v>
      </c>
      <c r="AW234" s="13" t="s">
        <v>29</v>
      </c>
      <c r="AX234" s="13" t="s">
        <v>73</v>
      </c>
      <c r="AY234" s="172" t="s">
        <v>127</v>
      </c>
    </row>
    <row r="235" spans="1:65" s="14" customFormat="1">
      <c r="B235" s="173"/>
      <c r="D235" s="165" t="s">
        <v>140</v>
      </c>
      <c r="E235" s="174" t="s">
        <v>1</v>
      </c>
      <c r="F235" s="175" t="s">
        <v>163</v>
      </c>
      <c r="H235" s="176">
        <v>3.1520000000000001</v>
      </c>
      <c r="I235" s="177"/>
      <c r="L235" s="173"/>
      <c r="M235" s="178"/>
      <c r="N235" s="179"/>
      <c r="O235" s="179"/>
      <c r="P235" s="179"/>
      <c r="Q235" s="179"/>
      <c r="R235" s="179"/>
      <c r="S235" s="179"/>
      <c r="T235" s="180"/>
      <c r="AT235" s="174" t="s">
        <v>140</v>
      </c>
      <c r="AU235" s="174" t="s">
        <v>135</v>
      </c>
      <c r="AV235" s="14" t="s">
        <v>134</v>
      </c>
      <c r="AW235" s="14" t="s">
        <v>29</v>
      </c>
      <c r="AX235" s="14" t="s">
        <v>80</v>
      </c>
      <c r="AY235" s="174" t="s">
        <v>127</v>
      </c>
    </row>
    <row r="236" spans="1:65" s="2" customFormat="1" ht="24.15" customHeight="1">
      <c r="A236" s="31"/>
      <c r="B236" s="149"/>
      <c r="C236" s="150" t="s">
        <v>345</v>
      </c>
      <c r="D236" s="150" t="s">
        <v>130</v>
      </c>
      <c r="E236" s="151" t="s">
        <v>346</v>
      </c>
      <c r="F236" s="152" t="s">
        <v>347</v>
      </c>
      <c r="G236" s="153" t="s">
        <v>133</v>
      </c>
      <c r="H236" s="154">
        <v>1.7729999999999999</v>
      </c>
      <c r="I236" s="155"/>
      <c r="J236" s="156">
        <f>ROUND(I236*H236,2)</f>
        <v>0</v>
      </c>
      <c r="K236" s="157"/>
      <c r="L236" s="32"/>
      <c r="M236" s="158" t="s">
        <v>1</v>
      </c>
      <c r="N236" s="159" t="s">
        <v>39</v>
      </c>
      <c r="O236" s="60"/>
      <c r="P236" s="160">
        <f>O236*H236</f>
        <v>0</v>
      </c>
      <c r="Q236" s="160">
        <v>0</v>
      </c>
      <c r="R236" s="160">
        <f>Q236*H236</f>
        <v>0</v>
      </c>
      <c r="S236" s="160">
        <v>0</v>
      </c>
      <c r="T236" s="161">
        <f>S236*H236</f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62" t="s">
        <v>208</v>
      </c>
      <c r="AT236" s="162" t="s">
        <v>130</v>
      </c>
      <c r="AU236" s="162" t="s">
        <v>135</v>
      </c>
      <c r="AY236" s="16" t="s">
        <v>127</v>
      </c>
      <c r="BE236" s="163">
        <f>IF(N236="základná",J236,0)</f>
        <v>0</v>
      </c>
      <c r="BF236" s="163">
        <f>IF(N236="znížená",J236,0)</f>
        <v>0</v>
      </c>
      <c r="BG236" s="163">
        <f>IF(N236="zákl. prenesená",J236,0)</f>
        <v>0</v>
      </c>
      <c r="BH236" s="163">
        <f>IF(N236="zníž. prenesená",J236,0)</f>
        <v>0</v>
      </c>
      <c r="BI236" s="163">
        <f>IF(N236="nulová",J236,0)</f>
        <v>0</v>
      </c>
      <c r="BJ236" s="16" t="s">
        <v>135</v>
      </c>
      <c r="BK236" s="163">
        <f>ROUND(I236*H236,2)</f>
        <v>0</v>
      </c>
      <c r="BL236" s="16" t="s">
        <v>208</v>
      </c>
      <c r="BM236" s="162" t="s">
        <v>348</v>
      </c>
    </row>
    <row r="237" spans="1:65" s="13" customFormat="1">
      <c r="B237" s="164"/>
      <c r="D237" s="165" t="s">
        <v>140</v>
      </c>
      <c r="E237" s="172" t="s">
        <v>1</v>
      </c>
      <c r="F237" s="166" t="s">
        <v>349</v>
      </c>
      <c r="H237" s="167">
        <v>1.7729999999999999</v>
      </c>
      <c r="I237" s="168"/>
      <c r="L237" s="164"/>
      <c r="M237" s="169"/>
      <c r="N237" s="170"/>
      <c r="O237" s="170"/>
      <c r="P237" s="170"/>
      <c r="Q237" s="170"/>
      <c r="R237" s="170"/>
      <c r="S237" s="170"/>
      <c r="T237" s="171"/>
      <c r="AT237" s="172" t="s">
        <v>140</v>
      </c>
      <c r="AU237" s="172" t="s">
        <v>135</v>
      </c>
      <c r="AV237" s="13" t="s">
        <v>135</v>
      </c>
      <c r="AW237" s="13" t="s">
        <v>29</v>
      </c>
      <c r="AX237" s="13" t="s">
        <v>73</v>
      </c>
      <c r="AY237" s="172" t="s">
        <v>127</v>
      </c>
    </row>
    <row r="238" spans="1:65" s="14" customFormat="1">
      <c r="B238" s="173"/>
      <c r="D238" s="165" t="s">
        <v>140</v>
      </c>
      <c r="E238" s="174" t="s">
        <v>1</v>
      </c>
      <c r="F238" s="175" t="s">
        <v>163</v>
      </c>
      <c r="H238" s="176">
        <v>1.7729999999999999</v>
      </c>
      <c r="I238" s="177"/>
      <c r="L238" s="173"/>
      <c r="M238" s="178"/>
      <c r="N238" s="179"/>
      <c r="O238" s="179"/>
      <c r="P238" s="179"/>
      <c r="Q238" s="179"/>
      <c r="R238" s="179"/>
      <c r="S238" s="179"/>
      <c r="T238" s="180"/>
      <c r="AT238" s="174" t="s">
        <v>140</v>
      </c>
      <c r="AU238" s="174" t="s">
        <v>135</v>
      </c>
      <c r="AV238" s="14" t="s">
        <v>134</v>
      </c>
      <c r="AW238" s="14" t="s">
        <v>29</v>
      </c>
      <c r="AX238" s="14" t="s">
        <v>80</v>
      </c>
      <c r="AY238" s="174" t="s">
        <v>127</v>
      </c>
    </row>
    <row r="239" spans="1:65" s="2" customFormat="1" ht="24.15" customHeight="1">
      <c r="A239" s="31"/>
      <c r="B239" s="149"/>
      <c r="C239" s="150" t="s">
        <v>350</v>
      </c>
      <c r="D239" s="150" t="s">
        <v>130</v>
      </c>
      <c r="E239" s="151" t="s">
        <v>351</v>
      </c>
      <c r="F239" s="152" t="s">
        <v>352</v>
      </c>
      <c r="G239" s="153" t="s">
        <v>133</v>
      </c>
      <c r="H239" s="154">
        <v>2.1850000000000001</v>
      </c>
      <c r="I239" s="155"/>
      <c r="J239" s="156">
        <f>ROUND(I239*H239,2)</f>
        <v>0</v>
      </c>
      <c r="K239" s="157"/>
      <c r="L239" s="32"/>
      <c r="M239" s="158" t="s">
        <v>1</v>
      </c>
      <c r="N239" s="159" t="s">
        <v>39</v>
      </c>
      <c r="O239" s="60"/>
      <c r="P239" s="160">
        <f>O239*H239</f>
        <v>0</v>
      </c>
      <c r="Q239" s="160">
        <v>0</v>
      </c>
      <c r="R239" s="160">
        <f>Q239*H239</f>
        <v>0</v>
      </c>
      <c r="S239" s="160">
        <v>0</v>
      </c>
      <c r="T239" s="161">
        <f>S239*H239</f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62" t="s">
        <v>208</v>
      </c>
      <c r="AT239" s="162" t="s">
        <v>130</v>
      </c>
      <c r="AU239" s="162" t="s">
        <v>135</v>
      </c>
      <c r="AY239" s="16" t="s">
        <v>127</v>
      </c>
      <c r="BE239" s="163">
        <f>IF(N239="základná",J239,0)</f>
        <v>0</v>
      </c>
      <c r="BF239" s="163">
        <f>IF(N239="znížená",J239,0)</f>
        <v>0</v>
      </c>
      <c r="BG239" s="163">
        <f>IF(N239="zákl. prenesená",J239,0)</f>
        <v>0</v>
      </c>
      <c r="BH239" s="163">
        <f>IF(N239="zníž. prenesená",J239,0)</f>
        <v>0</v>
      </c>
      <c r="BI239" s="163">
        <f>IF(N239="nulová",J239,0)</f>
        <v>0</v>
      </c>
      <c r="BJ239" s="16" t="s">
        <v>135</v>
      </c>
      <c r="BK239" s="163">
        <f>ROUND(I239*H239,2)</f>
        <v>0</v>
      </c>
      <c r="BL239" s="16" t="s">
        <v>208</v>
      </c>
      <c r="BM239" s="162" t="s">
        <v>353</v>
      </c>
    </row>
    <row r="240" spans="1:65" s="13" customFormat="1">
      <c r="B240" s="164"/>
      <c r="D240" s="165" t="s">
        <v>140</v>
      </c>
      <c r="E240" s="172" t="s">
        <v>1</v>
      </c>
      <c r="F240" s="166" t="s">
        <v>354</v>
      </c>
      <c r="H240" s="167">
        <v>2.1850000000000001</v>
      </c>
      <c r="I240" s="168"/>
      <c r="L240" s="164"/>
      <c r="M240" s="169"/>
      <c r="N240" s="170"/>
      <c r="O240" s="170"/>
      <c r="P240" s="170"/>
      <c r="Q240" s="170"/>
      <c r="R240" s="170"/>
      <c r="S240" s="170"/>
      <c r="T240" s="171"/>
      <c r="AT240" s="172" t="s">
        <v>140</v>
      </c>
      <c r="AU240" s="172" t="s">
        <v>135</v>
      </c>
      <c r="AV240" s="13" t="s">
        <v>135</v>
      </c>
      <c r="AW240" s="13" t="s">
        <v>29</v>
      </c>
      <c r="AX240" s="13" t="s">
        <v>73</v>
      </c>
      <c r="AY240" s="172" t="s">
        <v>127</v>
      </c>
    </row>
    <row r="241" spans="1:65" s="14" customFormat="1">
      <c r="B241" s="173"/>
      <c r="D241" s="165" t="s">
        <v>140</v>
      </c>
      <c r="E241" s="174" t="s">
        <v>1</v>
      </c>
      <c r="F241" s="175" t="s">
        <v>163</v>
      </c>
      <c r="H241" s="176">
        <v>2.1850000000000001</v>
      </c>
      <c r="I241" s="177"/>
      <c r="L241" s="173"/>
      <c r="M241" s="178"/>
      <c r="N241" s="179"/>
      <c r="O241" s="179"/>
      <c r="P241" s="179"/>
      <c r="Q241" s="179"/>
      <c r="R241" s="179"/>
      <c r="S241" s="179"/>
      <c r="T241" s="180"/>
      <c r="AT241" s="174" t="s">
        <v>140</v>
      </c>
      <c r="AU241" s="174" t="s">
        <v>135</v>
      </c>
      <c r="AV241" s="14" t="s">
        <v>134</v>
      </c>
      <c r="AW241" s="14" t="s">
        <v>29</v>
      </c>
      <c r="AX241" s="14" t="s">
        <v>80</v>
      </c>
      <c r="AY241" s="174" t="s">
        <v>127</v>
      </c>
    </row>
    <row r="242" spans="1:65" s="2" customFormat="1" ht="16.5" customHeight="1">
      <c r="A242" s="31"/>
      <c r="B242" s="149"/>
      <c r="C242" s="150" t="s">
        <v>355</v>
      </c>
      <c r="D242" s="150" t="s">
        <v>130</v>
      </c>
      <c r="E242" s="151" t="s">
        <v>356</v>
      </c>
      <c r="F242" s="152" t="s">
        <v>357</v>
      </c>
      <c r="G242" s="153" t="s">
        <v>133</v>
      </c>
      <c r="H242" s="154">
        <v>4.5599999999999996</v>
      </c>
      <c r="I242" s="155"/>
      <c r="J242" s="156">
        <f>ROUND(I242*H242,2)</f>
        <v>0</v>
      </c>
      <c r="K242" s="157"/>
      <c r="L242" s="32"/>
      <c r="M242" s="158" t="s">
        <v>1</v>
      </c>
      <c r="N242" s="159" t="s">
        <v>39</v>
      </c>
      <c r="O242" s="60"/>
      <c r="P242" s="160">
        <f>O242*H242</f>
        <v>0</v>
      </c>
      <c r="Q242" s="160">
        <v>0</v>
      </c>
      <c r="R242" s="160">
        <f>Q242*H242</f>
        <v>0</v>
      </c>
      <c r="S242" s="160">
        <v>0</v>
      </c>
      <c r="T242" s="161">
        <f>S242*H242</f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62" t="s">
        <v>208</v>
      </c>
      <c r="AT242" s="162" t="s">
        <v>130</v>
      </c>
      <c r="AU242" s="162" t="s">
        <v>135</v>
      </c>
      <c r="AY242" s="16" t="s">
        <v>127</v>
      </c>
      <c r="BE242" s="163">
        <f>IF(N242="základná",J242,0)</f>
        <v>0</v>
      </c>
      <c r="BF242" s="163">
        <f>IF(N242="znížená",J242,0)</f>
        <v>0</v>
      </c>
      <c r="BG242" s="163">
        <f>IF(N242="zákl. prenesená",J242,0)</f>
        <v>0</v>
      </c>
      <c r="BH242" s="163">
        <f>IF(N242="zníž. prenesená",J242,0)</f>
        <v>0</v>
      </c>
      <c r="BI242" s="163">
        <f>IF(N242="nulová",J242,0)</f>
        <v>0</v>
      </c>
      <c r="BJ242" s="16" t="s">
        <v>135</v>
      </c>
      <c r="BK242" s="163">
        <f>ROUND(I242*H242,2)</f>
        <v>0</v>
      </c>
      <c r="BL242" s="16" t="s">
        <v>208</v>
      </c>
      <c r="BM242" s="162" t="s">
        <v>358</v>
      </c>
    </row>
    <row r="243" spans="1:65" s="13" customFormat="1">
      <c r="B243" s="164"/>
      <c r="D243" s="165" t="s">
        <v>140</v>
      </c>
      <c r="E243" s="172" t="s">
        <v>1</v>
      </c>
      <c r="F243" s="166" t="s">
        <v>359</v>
      </c>
      <c r="H243" s="167">
        <v>4.5599999999999996</v>
      </c>
      <c r="I243" s="168"/>
      <c r="L243" s="164"/>
      <c r="M243" s="169"/>
      <c r="N243" s="170"/>
      <c r="O243" s="170"/>
      <c r="P243" s="170"/>
      <c r="Q243" s="170"/>
      <c r="R243" s="170"/>
      <c r="S243" s="170"/>
      <c r="T243" s="171"/>
      <c r="AT243" s="172" t="s">
        <v>140</v>
      </c>
      <c r="AU243" s="172" t="s">
        <v>135</v>
      </c>
      <c r="AV243" s="13" t="s">
        <v>135</v>
      </c>
      <c r="AW243" s="13" t="s">
        <v>29</v>
      </c>
      <c r="AX243" s="13" t="s">
        <v>73</v>
      </c>
      <c r="AY243" s="172" t="s">
        <v>127</v>
      </c>
    </row>
    <row r="244" spans="1:65" s="14" customFormat="1">
      <c r="B244" s="173"/>
      <c r="D244" s="165" t="s">
        <v>140</v>
      </c>
      <c r="E244" s="174" t="s">
        <v>1</v>
      </c>
      <c r="F244" s="175" t="s">
        <v>163</v>
      </c>
      <c r="H244" s="176">
        <v>4.5599999999999996</v>
      </c>
      <c r="I244" s="177"/>
      <c r="L244" s="173"/>
      <c r="M244" s="178"/>
      <c r="N244" s="179"/>
      <c r="O244" s="179"/>
      <c r="P244" s="179"/>
      <c r="Q244" s="179"/>
      <c r="R244" s="179"/>
      <c r="S244" s="179"/>
      <c r="T244" s="180"/>
      <c r="AT244" s="174" t="s">
        <v>140</v>
      </c>
      <c r="AU244" s="174" t="s">
        <v>135</v>
      </c>
      <c r="AV244" s="14" t="s">
        <v>134</v>
      </c>
      <c r="AW244" s="14" t="s">
        <v>29</v>
      </c>
      <c r="AX244" s="14" t="s">
        <v>80</v>
      </c>
      <c r="AY244" s="174" t="s">
        <v>127</v>
      </c>
    </row>
    <row r="245" spans="1:65" s="2" customFormat="1" ht="16.5" customHeight="1">
      <c r="A245" s="31"/>
      <c r="B245" s="149"/>
      <c r="C245" s="150" t="s">
        <v>360</v>
      </c>
      <c r="D245" s="150" t="s">
        <v>130</v>
      </c>
      <c r="E245" s="151" t="s">
        <v>361</v>
      </c>
      <c r="F245" s="152" t="s">
        <v>362</v>
      </c>
      <c r="G245" s="153" t="s">
        <v>265</v>
      </c>
      <c r="H245" s="154">
        <v>7</v>
      </c>
      <c r="I245" s="155"/>
      <c r="J245" s="156">
        <f>ROUND(I245*H245,2)</f>
        <v>0</v>
      </c>
      <c r="K245" s="157"/>
      <c r="L245" s="32"/>
      <c r="M245" s="185" t="s">
        <v>1</v>
      </c>
      <c r="N245" s="186" t="s">
        <v>39</v>
      </c>
      <c r="O245" s="187"/>
      <c r="P245" s="188">
        <f>O245*H245</f>
        <v>0</v>
      </c>
      <c r="Q245" s="188">
        <v>0</v>
      </c>
      <c r="R245" s="188">
        <f>Q245*H245</f>
        <v>0</v>
      </c>
      <c r="S245" s="188">
        <v>0</v>
      </c>
      <c r="T245" s="189">
        <f>S245*H245</f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62" t="s">
        <v>208</v>
      </c>
      <c r="AT245" s="162" t="s">
        <v>130</v>
      </c>
      <c r="AU245" s="162" t="s">
        <v>135</v>
      </c>
      <c r="AY245" s="16" t="s">
        <v>127</v>
      </c>
      <c r="BE245" s="163">
        <f>IF(N245="základná",J245,0)</f>
        <v>0</v>
      </c>
      <c r="BF245" s="163">
        <f>IF(N245="znížená",J245,0)</f>
        <v>0</v>
      </c>
      <c r="BG245" s="163">
        <f>IF(N245="zákl. prenesená",J245,0)</f>
        <v>0</v>
      </c>
      <c r="BH245" s="163">
        <f>IF(N245="zníž. prenesená",J245,0)</f>
        <v>0</v>
      </c>
      <c r="BI245" s="163">
        <f>IF(N245="nulová",J245,0)</f>
        <v>0</v>
      </c>
      <c r="BJ245" s="16" t="s">
        <v>135</v>
      </c>
      <c r="BK245" s="163">
        <f>ROUND(I245*H245,2)</f>
        <v>0</v>
      </c>
      <c r="BL245" s="16" t="s">
        <v>208</v>
      </c>
      <c r="BM245" s="162" t="s">
        <v>363</v>
      </c>
    </row>
    <row r="246" spans="1:65" s="2" customFormat="1" ht="6.9" customHeight="1">
      <c r="A246" s="31"/>
      <c r="B246" s="49"/>
      <c r="C246" s="50"/>
      <c r="D246" s="50"/>
      <c r="E246" s="50"/>
      <c r="F246" s="50"/>
      <c r="G246" s="50"/>
      <c r="H246" s="50"/>
      <c r="I246" s="50"/>
      <c r="J246" s="50"/>
      <c r="K246" s="50"/>
      <c r="L246" s="32"/>
      <c r="M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</row>
  </sheetData>
  <autoFilter ref="C123:K245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7"/>
  <sheetViews>
    <sheetView showGridLines="0" topLeftCell="A233" workbookViewId="0">
      <selection activeCell="W180" sqref="W18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34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83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50" t="str">
        <f>'Rekapitulácia stavby'!K6</f>
        <v>,,Living Lab,, Dropie</v>
      </c>
      <c r="F7" s="251"/>
      <c r="G7" s="251"/>
      <c r="H7" s="251"/>
      <c r="L7" s="19"/>
    </row>
    <row r="8" spans="1:46" s="2" customFormat="1" ht="12" customHeight="1">
      <c r="A8" s="31"/>
      <c r="B8" s="32"/>
      <c r="C8" s="31"/>
      <c r="D8" s="26" t="s">
        <v>99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28" t="s">
        <v>82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2" t="str">
        <f>'Rekapitulácia stavby'!E14</f>
        <v>Vyplň údaj</v>
      </c>
      <c r="F18" s="244"/>
      <c r="G18" s="244"/>
      <c r="H18" s="244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48" t="s">
        <v>1</v>
      </c>
      <c r="F27" s="248"/>
      <c r="G27" s="248"/>
      <c r="H27" s="248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ROUND(J131,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37</v>
      </c>
      <c r="E33" s="37" t="s">
        <v>38</v>
      </c>
      <c r="F33" s="101">
        <f>ROUND((SUM(BE131:BE246)),  2)</f>
        <v>0</v>
      </c>
      <c r="G33" s="102"/>
      <c r="H33" s="102"/>
      <c r="I33" s="103">
        <v>0.2</v>
      </c>
      <c r="J33" s="101">
        <f>ROUND(((SUM(BE131:BE246))*I33),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39</v>
      </c>
      <c r="F34" s="101">
        <f>ROUND((SUM(BF131:BF246)),  2)</f>
        <v>0</v>
      </c>
      <c r="G34" s="102"/>
      <c r="H34" s="102"/>
      <c r="I34" s="103">
        <v>0.2</v>
      </c>
      <c r="J34" s="101">
        <f>ROUND(((SUM(BF131:BF246))*I34),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40</v>
      </c>
      <c r="F35" s="104">
        <f>ROUND((SUM(BG131:BG246)),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41</v>
      </c>
      <c r="F36" s="104">
        <f>ROUND((SUM(BH131:BH246)),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42</v>
      </c>
      <c r="F37" s="101">
        <f>ROUND((SUM(BI131:BI246)),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3.2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.2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3.2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100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0" t="str">
        <f>E7</f>
        <v>,,Living Lab,, Dropie</v>
      </c>
      <c r="F85" s="251"/>
      <c r="G85" s="251"/>
      <c r="H85" s="251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28" t="str">
        <f>E9</f>
        <v>SO01 TANYA - Nový stav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101</v>
      </c>
      <c r="D94" s="106"/>
      <c r="E94" s="106"/>
      <c r="F94" s="106"/>
      <c r="G94" s="106"/>
      <c r="H94" s="106"/>
      <c r="I94" s="106"/>
      <c r="J94" s="115" t="s">
        <v>102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customHeight="1">
      <c r="A96" s="31"/>
      <c r="B96" s="32"/>
      <c r="C96" s="116" t="s">
        <v>103</v>
      </c>
      <c r="D96" s="31"/>
      <c r="E96" s="31"/>
      <c r="F96" s="31"/>
      <c r="G96" s="31"/>
      <c r="H96" s="31"/>
      <c r="I96" s="31"/>
      <c r="J96" s="73">
        <f>J131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104</v>
      </c>
    </row>
    <row r="97" spans="1:31" s="9" customFormat="1" ht="24.9" customHeight="1">
      <c r="B97" s="117"/>
      <c r="D97" s="118" t="s">
        <v>105</v>
      </c>
      <c r="E97" s="119"/>
      <c r="F97" s="119"/>
      <c r="G97" s="119"/>
      <c r="H97" s="119"/>
      <c r="I97" s="119"/>
      <c r="J97" s="120">
        <f>J132</f>
        <v>0</v>
      </c>
      <c r="L97" s="117"/>
    </row>
    <row r="98" spans="1:31" s="10" customFormat="1" ht="19.95" customHeight="1">
      <c r="B98" s="121"/>
      <c r="D98" s="122" t="s">
        <v>364</v>
      </c>
      <c r="E98" s="123"/>
      <c r="F98" s="123"/>
      <c r="G98" s="123"/>
      <c r="H98" s="123"/>
      <c r="I98" s="123"/>
      <c r="J98" s="124">
        <f>J133</f>
        <v>0</v>
      </c>
      <c r="L98" s="121"/>
    </row>
    <row r="99" spans="1:31" s="10" customFormat="1" ht="19.95" customHeight="1">
      <c r="B99" s="121"/>
      <c r="D99" s="122" t="s">
        <v>365</v>
      </c>
      <c r="E99" s="123"/>
      <c r="F99" s="123"/>
      <c r="G99" s="123"/>
      <c r="H99" s="123"/>
      <c r="I99" s="123"/>
      <c r="J99" s="124">
        <f>J135</f>
        <v>0</v>
      </c>
      <c r="L99" s="121"/>
    </row>
    <row r="100" spans="1:31" s="10" customFormat="1" ht="19.95" customHeight="1">
      <c r="B100" s="121"/>
      <c r="D100" s="122" t="s">
        <v>106</v>
      </c>
      <c r="E100" s="123"/>
      <c r="F100" s="123"/>
      <c r="G100" s="123"/>
      <c r="H100" s="123"/>
      <c r="I100" s="123"/>
      <c r="J100" s="124">
        <f>J146</f>
        <v>0</v>
      </c>
      <c r="L100" s="121"/>
    </row>
    <row r="101" spans="1:31" s="10" customFormat="1" ht="19.95" customHeight="1">
      <c r="B101" s="121"/>
      <c r="D101" s="122" t="s">
        <v>366</v>
      </c>
      <c r="E101" s="123"/>
      <c r="F101" s="123"/>
      <c r="G101" s="123"/>
      <c r="H101" s="123"/>
      <c r="I101" s="123"/>
      <c r="J101" s="124">
        <f>J151</f>
        <v>0</v>
      </c>
      <c r="L101" s="121"/>
    </row>
    <row r="102" spans="1:31" s="9" customFormat="1" ht="24.9" customHeight="1">
      <c r="B102" s="117"/>
      <c r="D102" s="118" t="s">
        <v>107</v>
      </c>
      <c r="E102" s="119"/>
      <c r="F102" s="119"/>
      <c r="G102" s="119"/>
      <c r="H102" s="119"/>
      <c r="I102" s="119"/>
      <c r="J102" s="120">
        <f>J153</f>
        <v>0</v>
      </c>
      <c r="L102" s="117"/>
    </row>
    <row r="103" spans="1:31" s="10" customFormat="1" ht="19.95" customHeight="1">
      <c r="B103" s="121"/>
      <c r="D103" s="122" t="s">
        <v>367</v>
      </c>
      <c r="E103" s="123"/>
      <c r="F103" s="123"/>
      <c r="G103" s="123"/>
      <c r="H103" s="123"/>
      <c r="I103" s="123"/>
      <c r="J103" s="124">
        <f>J154</f>
        <v>0</v>
      </c>
      <c r="L103" s="121"/>
    </row>
    <row r="104" spans="1:31" s="10" customFormat="1" ht="19.95" customHeight="1">
      <c r="B104" s="121"/>
      <c r="D104" s="122" t="s">
        <v>368</v>
      </c>
      <c r="E104" s="123"/>
      <c r="F104" s="123"/>
      <c r="G104" s="123"/>
      <c r="H104" s="123"/>
      <c r="I104" s="123"/>
      <c r="J104" s="124">
        <f>J159</f>
        <v>0</v>
      </c>
      <c r="L104" s="121"/>
    </row>
    <row r="105" spans="1:31" s="10" customFormat="1" ht="19.95" customHeight="1">
      <c r="B105" s="121"/>
      <c r="D105" s="122" t="s">
        <v>108</v>
      </c>
      <c r="E105" s="123"/>
      <c r="F105" s="123"/>
      <c r="G105" s="123"/>
      <c r="H105" s="123"/>
      <c r="I105" s="123"/>
      <c r="J105" s="124">
        <f>J173</f>
        <v>0</v>
      </c>
      <c r="L105" s="121"/>
    </row>
    <row r="106" spans="1:31" s="10" customFormat="1" ht="19.95" customHeight="1">
      <c r="B106" s="121"/>
      <c r="D106" s="122" t="s">
        <v>109</v>
      </c>
      <c r="E106" s="123"/>
      <c r="F106" s="123"/>
      <c r="G106" s="123"/>
      <c r="H106" s="123"/>
      <c r="I106" s="123"/>
      <c r="J106" s="124">
        <f>J181</f>
        <v>0</v>
      </c>
      <c r="L106" s="121"/>
    </row>
    <row r="107" spans="1:31" s="10" customFormat="1" ht="19.95" customHeight="1">
      <c r="B107" s="121"/>
      <c r="D107" s="122" t="s">
        <v>110</v>
      </c>
      <c r="E107" s="123"/>
      <c r="F107" s="123"/>
      <c r="G107" s="123"/>
      <c r="H107" s="123"/>
      <c r="I107" s="123"/>
      <c r="J107" s="124">
        <f>J192</f>
        <v>0</v>
      </c>
      <c r="L107" s="121"/>
    </row>
    <row r="108" spans="1:31" s="10" customFormat="1" ht="19.95" customHeight="1">
      <c r="B108" s="121"/>
      <c r="D108" s="122" t="s">
        <v>111</v>
      </c>
      <c r="E108" s="123"/>
      <c r="F108" s="123"/>
      <c r="G108" s="123"/>
      <c r="H108" s="123"/>
      <c r="I108" s="123"/>
      <c r="J108" s="124">
        <f>J196</f>
        <v>0</v>
      </c>
      <c r="L108" s="121"/>
    </row>
    <row r="109" spans="1:31" s="10" customFormat="1" ht="19.95" customHeight="1">
      <c r="B109" s="121"/>
      <c r="D109" s="122" t="s">
        <v>112</v>
      </c>
      <c r="E109" s="123"/>
      <c r="F109" s="123"/>
      <c r="G109" s="123"/>
      <c r="H109" s="123"/>
      <c r="I109" s="123"/>
      <c r="J109" s="124">
        <f>J201</f>
        <v>0</v>
      </c>
      <c r="L109" s="121"/>
    </row>
    <row r="110" spans="1:31" s="10" customFormat="1" ht="19.95" customHeight="1">
      <c r="B110" s="121"/>
      <c r="D110" s="122" t="s">
        <v>369</v>
      </c>
      <c r="E110" s="123"/>
      <c r="F110" s="123"/>
      <c r="G110" s="123"/>
      <c r="H110" s="123"/>
      <c r="I110" s="123"/>
      <c r="J110" s="124">
        <f>J236</f>
        <v>0</v>
      </c>
      <c r="L110" s="121"/>
    </row>
    <row r="111" spans="1:31" s="10" customFormat="1" ht="19.95" customHeight="1">
      <c r="B111" s="121"/>
      <c r="D111" s="122" t="s">
        <v>370</v>
      </c>
      <c r="E111" s="123"/>
      <c r="F111" s="123"/>
      <c r="G111" s="123"/>
      <c r="H111" s="123"/>
      <c r="I111" s="123"/>
      <c r="J111" s="124">
        <f>J241</f>
        <v>0</v>
      </c>
      <c r="L111" s="121"/>
    </row>
    <row r="112" spans="1:31" s="2" customFormat="1" ht="21.75" customHeight="1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31" s="2" customFormat="1" ht="6.9" customHeight="1">
      <c r="A113" s="31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7" spans="1:31" s="2" customFormat="1" ht="6.9" customHeight="1">
      <c r="A117" s="31"/>
      <c r="B117" s="51"/>
      <c r="C117" s="52"/>
      <c r="D117" s="52"/>
      <c r="E117" s="52"/>
      <c r="F117" s="52"/>
      <c r="G117" s="52"/>
      <c r="H117" s="52"/>
      <c r="I117" s="52"/>
      <c r="J117" s="52"/>
      <c r="K117" s="52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24.9" customHeight="1">
      <c r="A118" s="31"/>
      <c r="B118" s="32"/>
      <c r="C118" s="20" t="s">
        <v>113</v>
      </c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6.9" customHeigh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2" customHeight="1">
      <c r="A120" s="31"/>
      <c r="B120" s="32"/>
      <c r="C120" s="26" t="s">
        <v>13</v>
      </c>
      <c r="D120" s="31"/>
      <c r="E120" s="31"/>
      <c r="F120" s="31"/>
      <c r="G120" s="31"/>
      <c r="H120" s="31"/>
      <c r="I120" s="31"/>
      <c r="J120" s="31"/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6.5" customHeight="1">
      <c r="A121" s="31"/>
      <c r="B121" s="32"/>
      <c r="C121" s="31"/>
      <c r="D121" s="31"/>
      <c r="E121" s="250" t="str">
        <f>E7</f>
        <v>,,Living Lab,, Dropie</v>
      </c>
      <c r="F121" s="251"/>
      <c r="G121" s="251"/>
      <c r="H121" s="251"/>
      <c r="I121" s="31"/>
      <c r="J121" s="31"/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2" customHeight="1">
      <c r="A122" s="31"/>
      <c r="B122" s="32"/>
      <c r="C122" s="26" t="s">
        <v>99</v>
      </c>
      <c r="D122" s="31"/>
      <c r="E122" s="31"/>
      <c r="F122" s="31"/>
      <c r="G122" s="31"/>
      <c r="H122" s="31"/>
      <c r="I122" s="31"/>
      <c r="J122" s="31"/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6.5" customHeight="1">
      <c r="A123" s="31"/>
      <c r="B123" s="32"/>
      <c r="C123" s="31"/>
      <c r="D123" s="31"/>
      <c r="E123" s="228" t="str">
        <f>E9</f>
        <v>SO01 TANYA - Nový stav</v>
      </c>
      <c r="F123" s="249"/>
      <c r="G123" s="249"/>
      <c r="H123" s="249"/>
      <c r="I123" s="31"/>
      <c r="J123" s="31"/>
      <c r="K123" s="31"/>
      <c r="L123" s="44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" customHeight="1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4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2" customHeight="1">
      <c r="A125" s="31"/>
      <c r="B125" s="32"/>
      <c r="C125" s="26" t="s">
        <v>17</v>
      </c>
      <c r="D125" s="31"/>
      <c r="E125" s="31"/>
      <c r="F125" s="24" t="str">
        <f>F12</f>
        <v>Kolárovská 55, Zemianska Olča 946 14</v>
      </c>
      <c r="G125" s="31"/>
      <c r="H125" s="31"/>
      <c r="I125" s="26" t="s">
        <v>19</v>
      </c>
      <c r="J125" s="57" t="str">
        <f>IF(J12="","",J12)</f>
        <v>28. 3. 2024</v>
      </c>
      <c r="K125" s="31"/>
      <c r="L125" s="44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6.9" customHeight="1">
      <c r="A126" s="31"/>
      <c r="B126" s="32"/>
      <c r="C126" s="31"/>
      <c r="D126" s="31"/>
      <c r="E126" s="31"/>
      <c r="F126" s="31"/>
      <c r="G126" s="31"/>
      <c r="H126" s="31"/>
      <c r="I126" s="31"/>
      <c r="J126" s="31"/>
      <c r="K126" s="31"/>
      <c r="L126" s="44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5.15" customHeight="1">
      <c r="A127" s="31"/>
      <c r="B127" s="32"/>
      <c r="C127" s="26" t="s">
        <v>21</v>
      </c>
      <c r="D127" s="31"/>
      <c r="E127" s="31"/>
      <c r="F127" s="24" t="str">
        <f>E15</f>
        <v>SEV SAŽP Dropie</v>
      </c>
      <c r="G127" s="31"/>
      <c r="H127" s="31"/>
      <c r="I127" s="26" t="s">
        <v>27</v>
      </c>
      <c r="J127" s="29" t="str">
        <f>E21</f>
        <v>ING. LIBOR STEHLÍK</v>
      </c>
      <c r="K127" s="31"/>
      <c r="L127" s="44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5.15" customHeight="1">
      <c r="A128" s="31"/>
      <c r="B128" s="32"/>
      <c r="C128" s="26" t="s">
        <v>25</v>
      </c>
      <c r="D128" s="31"/>
      <c r="E128" s="31"/>
      <c r="F128" s="24" t="str">
        <f>IF(E18="","",E18)</f>
        <v>Vyplň údaj</v>
      </c>
      <c r="G128" s="31"/>
      <c r="H128" s="31"/>
      <c r="I128" s="26" t="s">
        <v>30</v>
      </c>
      <c r="J128" s="29" t="str">
        <f>E24</f>
        <v>Ing. Ján Koričanský</v>
      </c>
      <c r="K128" s="31"/>
      <c r="L128" s="44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0.35" customHeight="1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44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11" customFormat="1" ht="29.25" customHeight="1">
      <c r="A130" s="125"/>
      <c r="B130" s="126"/>
      <c r="C130" s="127" t="s">
        <v>114</v>
      </c>
      <c r="D130" s="128" t="s">
        <v>58</v>
      </c>
      <c r="E130" s="128" t="s">
        <v>54</v>
      </c>
      <c r="F130" s="128" t="s">
        <v>55</v>
      </c>
      <c r="G130" s="128" t="s">
        <v>115</v>
      </c>
      <c r="H130" s="128" t="s">
        <v>116</v>
      </c>
      <c r="I130" s="128" t="s">
        <v>117</v>
      </c>
      <c r="J130" s="129" t="s">
        <v>102</v>
      </c>
      <c r="K130" s="130" t="s">
        <v>118</v>
      </c>
      <c r="L130" s="131"/>
      <c r="M130" s="64" t="s">
        <v>1</v>
      </c>
      <c r="N130" s="65" t="s">
        <v>37</v>
      </c>
      <c r="O130" s="65" t="s">
        <v>119</v>
      </c>
      <c r="P130" s="65" t="s">
        <v>120</v>
      </c>
      <c r="Q130" s="65" t="s">
        <v>121</v>
      </c>
      <c r="R130" s="65" t="s">
        <v>122</v>
      </c>
      <c r="S130" s="65" t="s">
        <v>123</v>
      </c>
      <c r="T130" s="66" t="s">
        <v>124</v>
      </c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</row>
    <row r="131" spans="1:65" s="2" customFormat="1" ht="22.95" customHeight="1">
      <c r="A131" s="31"/>
      <c r="B131" s="32"/>
      <c r="C131" s="71" t="s">
        <v>103</v>
      </c>
      <c r="D131" s="31"/>
      <c r="E131" s="31"/>
      <c r="F131" s="31"/>
      <c r="G131" s="31"/>
      <c r="H131" s="31"/>
      <c r="I131" s="31"/>
      <c r="J131" s="132">
        <f>BK131</f>
        <v>0</v>
      </c>
      <c r="K131" s="31"/>
      <c r="L131" s="32"/>
      <c r="M131" s="67"/>
      <c r="N131" s="58"/>
      <c r="O131" s="68"/>
      <c r="P131" s="133">
        <f>P132+P153</f>
        <v>0</v>
      </c>
      <c r="Q131" s="68"/>
      <c r="R131" s="133">
        <f>R132+R153</f>
        <v>11.047476000000001</v>
      </c>
      <c r="S131" s="68"/>
      <c r="T131" s="134">
        <f>T132+T153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T131" s="16" t="s">
        <v>72</v>
      </c>
      <c r="AU131" s="16" t="s">
        <v>104</v>
      </c>
      <c r="BK131" s="135">
        <f>BK132+BK153</f>
        <v>0</v>
      </c>
    </row>
    <row r="132" spans="1:65" s="12" customFormat="1" ht="25.95" customHeight="1">
      <c r="B132" s="136"/>
      <c r="D132" s="137" t="s">
        <v>72</v>
      </c>
      <c r="E132" s="138" t="s">
        <v>125</v>
      </c>
      <c r="F132" s="138" t="s">
        <v>126</v>
      </c>
      <c r="I132" s="139"/>
      <c r="J132" s="140">
        <f>BK132</f>
        <v>0</v>
      </c>
      <c r="L132" s="136"/>
      <c r="M132" s="141"/>
      <c r="N132" s="142"/>
      <c r="O132" s="142"/>
      <c r="P132" s="143">
        <f>P133+P135+P146+P151</f>
        <v>0</v>
      </c>
      <c r="Q132" s="142"/>
      <c r="R132" s="143">
        <f>R133+R135+R146+R151</f>
        <v>9.3441480000000006</v>
      </c>
      <c r="S132" s="142"/>
      <c r="T132" s="144">
        <f>T133+T135+T146+T151</f>
        <v>0</v>
      </c>
      <c r="AR132" s="137" t="s">
        <v>80</v>
      </c>
      <c r="AT132" s="145" t="s">
        <v>72</v>
      </c>
      <c r="AU132" s="145" t="s">
        <v>73</v>
      </c>
      <c r="AY132" s="137" t="s">
        <v>127</v>
      </c>
      <c r="BK132" s="146">
        <f>BK133+BK135+BK146+BK151</f>
        <v>0</v>
      </c>
    </row>
    <row r="133" spans="1:65" s="12" customFormat="1" ht="22.95" customHeight="1">
      <c r="B133" s="136"/>
      <c r="D133" s="137" t="s">
        <v>72</v>
      </c>
      <c r="E133" s="147" t="s">
        <v>142</v>
      </c>
      <c r="F133" s="147" t="s">
        <v>371</v>
      </c>
      <c r="I133" s="139"/>
      <c r="J133" s="148">
        <f>BK133</f>
        <v>0</v>
      </c>
      <c r="L133" s="136"/>
      <c r="M133" s="141"/>
      <c r="N133" s="142"/>
      <c r="O133" s="142"/>
      <c r="P133" s="143">
        <f>P134</f>
        <v>0</v>
      </c>
      <c r="Q133" s="142"/>
      <c r="R133" s="143">
        <f>R134</f>
        <v>0</v>
      </c>
      <c r="S133" s="142"/>
      <c r="T133" s="144">
        <f>T134</f>
        <v>0</v>
      </c>
      <c r="AR133" s="137" t="s">
        <v>80</v>
      </c>
      <c r="AT133" s="145" t="s">
        <v>72</v>
      </c>
      <c r="AU133" s="145" t="s">
        <v>80</v>
      </c>
      <c r="AY133" s="137" t="s">
        <v>127</v>
      </c>
      <c r="BK133" s="146">
        <f>BK134</f>
        <v>0</v>
      </c>
    </row>
    <row r="134" spans="1:65" s="2" customFormat="1" ht="24.15" customHeight="1">
      <c r="A134" s="31"/>
      <c r="B134" s="149"/>
      <c r="C134" s="150" t="s">
        <v>80</v>
      </c>
      <c r="D134" s="150" t="s">
        <v>130</v>
      </c>
      <c r="E134" s="151" t="s">
        <v>372</v>
      </c>
      <c r="F134" s="152" t="s">
        <v>373</v>
      </c>
      <c r="G134" s="153" t="s">
        <v>133</v>
      </c>
      <c r="H134" s="154">
        <v>10.199999999999999</v>
      </c>
      <c r="I134" s="155"/>
      <c r="J134" s="156">
        <f>ROUND(I134*H134,2)</f>
        <v>0</v>
      </c>
      <c r="K134" s="157"/>
      <c r="L134" s="32"/>
      <c r="M134" s="158" t="s">
        <v>1</v>
      </c>
      <c r="N134" s="159" t="s">
        <v>39</v>
      </c>
      <c r="O134" s="60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134</v>
      </c>
      <c r="AT134" s="162" t="s">
        <v>130</v>
      </c>
      <c r="AU134" s="162" t="s">
        <v>135</v>
      </c>
      <c r="AY134" s="16" t="s">
        <v>127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6" t="s">
        <v>135</v>
      </c>
      <c r="BK134" s="163">
        <f>ROUND(I134*H134,2)</f>
        <v>0</v>
      </c>
      <c r="BL134" s="16" t="s">
        <v>134</v>
      </c>
      <c r="BM134" s="162" t="s">
        <v>374</v>
      </c>
    </row>
    <row r="135" spans="1:65" s="12" customFormat="1" ht="22.95" customHeight="1">
      <c r="B135" s="136"/>
      <c r="D135" s="137" t="s">
        <v>72</v>
      </c>
      <c r="E135" s="147" t="s">
        <v>153</v>
      </c>
      <c r="F135" s="147" t="s">
        <v>375</v>
      </c>
      <c r="I135" s="139"/>
      <c r="J135" s="148">
        <f>BK135</f>
        <v>0</v>
      </c>
      <c r="L135" s="136"/>
      <c r="M135" s="141"/>
      <c r="N135" s="142"/>
      <c r="O135" s="142"/>
      <c r="P135" s="143">
        <f>SUM(P136:P145)</f>
        <v>0</v>
      </c>
      <c r="Q135" s="142"/>
      <c r="R135" s="143">
        <f>SUM(R136:R145)</f>
        <v>9.3441480000000006</v>
      </c>
      <c r="S135" s="142"/>
      <c r="T135" s="144">
        <f>SUM(T136:T145)</f>
        <v>0</v>
      </c>
      <c r="AR135" s="137" t="s">
        <v>80</v>
      </c>
      <c r="AT135" s="145" t="s">
        <v>72</v>
      </c>
      <c r="AU135" s="145" t="s">
        <v>80</v>
      </c>
      <c r="AY135" s="137" t="s">
        <v>127</v>
      </c>
      <c r="BK135" s="146">
        <f>SUM(BK136:BK145)</f>
        <v>0</v>
      </c>
    </row>
    <row r="136" spans="1:65" s="2" customFormat="1" ht="24.15" customHeight="1">
      <c r="A136" s="31"/>
      <c r="B136" s="149"/>
      <c r="C136" s="150" t="s">
        <v>135</v>
      </c>
      <c r="D136" s="150" t="s">
        <v>130</v>
      </c>
      <c r="E136" s="151" t="s">
        <v>376</v>
      </c>
      <c r="F136" s="152" t="s">
        <v>377</v>
      </c>
      <c r="G136" s="153" t="s">
        <v>133</v>
      </c>
      <c r="H136" s="154">
        <v>430.64</v>
      </c>
      <c r="I136" s="155"/>
      <c r="J136" s="156">
        <f>ROUND(I136*H136,2)</f>
        <v>0</v>
      </c>
      <c r="K136" s="157"/>
      <c r="L136" s="32"/>
      <c r="M136" s="158" t="s">
        <v>1</v>
      </c>
      <c r="N136" s="159" t="s">
        <v>39</v>
      </c>
      <c r="O136" s="60"/>
      <c r="P136" s="160">
        <f>O136*H136</f>
        <v>0</v>
      </c>
      <c r="Q136" s="160">
        <v>0</v>
      </c>
      <c r="R136" s="160">
        <f>Q136*H136</f>
        <v>0</v>
      </c>
      <c r="S136" s="160">
        <v>0</v>
      </c>
      <c r="T136" s="161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134</v>
      </c>
      <c r="AT136" s="162" t="s">
        <v>130</v>
      </c>
      <c r="AU136" s="162" t="s">
        <v>135</v>
      </c>
      <c r="AY136" s="16" t="s">
        <v>127</v>
      </c>
      <c r="BE136" s="163">
        <f>IF(N136="základná",J136,0)</f>
        <v>0</v>
      </c>
      <c r="BF136" s="163">
        <f>IF(N136="znížená",J136,0)</f>
        <v>0</v>
      </c>
      <c r="BG136" s="163">
        <f>IF(N136="zákl. prenesená",J136,0)</f>
        <v>0</v>
      </c>
      <c r="BH136" s="163">
        <f>IF(N136="zníž. prenesená",J136,0)</f>
        <v>0</v>
      </c>
      <c r="BI136" s="163">
        <f>IF(N136="nulová",J136,0)</f>
        <v>0</v>
      </c>
      <c r="BJ136" s="16" t="s">
        <v>135</v>
      </c>
      <c r="BK136" s="163">
        <f>ROUND(I136*H136,2)</f>
        <v>0</v>
      </c>
      <c r="BL136" s="16" t="s">
        <v>134</v>
      </c>
      <c r="BM136" s="162" t="s">
        <v>378</v>
      </c>
    </row>
    <row r="137" spans="1:65" s="13" customFormat="1">
      <c r="B137" s="164"/>
      <c r="D137" s="165" t="s">
        <v>140</v>
      </c>
      <c r="E137" s="172" t="s">
        <v>1</v>
      </c>
      <c r="F137" s="166" t="s">
        <v>379</v>
      </c>
      <c r="H137" s="167">
        <v>430.64</v>
      </c>
      <c r="I137" s="168"/>
      <c r="L137" s="164"/>
      <c r="M137" s="169"/>
      <c r="N137" s="170"/>
      <c r="O137" s="170"/>
      <c r="P137" s="170"/>
      <c r="Q137" s="170"/>
      <c r="R137" s="170"/>
      <c r="S137" s="170"/>
      <c r="T137" s="171"/>
      <c r="AT137" s="172" t="s">
        <v>140</v>
      </c>
      <c r="AU137" s="172" t="s">
        <v>135</v>
      </c>
      <c r="AV137" s="13" t="s">
        <v>135</v>
      </c>
      <c r="AW137" s="13" t="s">
        <v>29</v>
      </c>
      <c r="AX137" s="13" t="s">
        <v>73</v>
      </c>
      <c r="AY137" s="172" t="s">
        <v>127</v>
      </c>
    </row>
    <row r="138" spans="1:65" s="14" customFormat="1">
      <c r="B138" s="173"/>
      <c r="D138" s="165" t="s">
        <v>140</v>
      </c>
      <c r="E138" s="174" t="s">
        <v>1</v>
      </c>
      <c r="F138" s="175" t="s">
        <v>163</v>
      </c>
      <c r="H138" s="176">
        <v>430.64</v>
      </c>
      <c r="I138" s="177"/>
      <c r="L138" s="173"/>
      <c r="M138" s="178"/>
      <c r="N138" s="179"/>
      <c r="O138" s="179"/>
      <c r="P138" s="179"/>
      <c r="Q138" s="179"/>
      <c r="R138" s="179"/>
      <c r="S138" s="179"/>
      <c r="T138" s="180"/>
      <c r="AT138" s="174" t="s">
        <v>140</v>
      </c>
      <c r="AU138" s="174" t="s">
        <v>135</v>
      </c>
      <c r="AV138" s="14" t="s">
        <v>134</v>
      </c>
      <c r="AW138" s="14" t="s">
        <v>29</v>
      </c>
      <c r="AX138" s="14" t="s">
        <v>80</v>
      </c>
      <c r="AY138" s="174" t="s">
        <v>127</v>
      </c>
    </row>
    <row r="139" spans="1:65" s="2" customFormat="1" ht="24.15" customHeight="1">
      <c r="A139" s="31"/>
      <c r="B139" s="149"/>
      <c r="C139" s="150" t="s">
        <v>142</v>
      </c>
      <c r="D139" s="150" t="s">
        <v>130</v>
      </c>
      <c r="E139" s="151" t="s">
        <v>380</v>
      </c>
      <c r="F139" s="152" t="s">
        <v>381</v>
      </c>
      <c r="G139" s="153" t="s">
        <v>133</v>
      </c>
      <c r="H139" s="154">
        <v>9.7799999999999994</v>
      </c>
      <c r="I139" s="155"/>
      <c r="J139" s="156">
        <f>ROUND(I139*H139,2)</f>
        <v>0</v>
      </c>
      <c r="K139" s="157"/>
      <c r="L139" s="32"/>
      <c r="M139" s="158" t="s">
        <v>1</v>
      </c>
      <c r="N139" s="159" t="s">
        <v>39</v>
      </c>
      <c r="O139" s="60"/>
      <c r="P139" s="160">
        <f>O139*H139</f>
        <v>0</v>
      </c>
      <c r="Q139" s="160">
        <v>0</v>
      </c>
      <c r="R139" s="160">
        <f>Q139*H139</f>
        <v>0</v>
      </c>
      <c r="S139" s="160">
        <v>0</v>
      </c>
      <c r="T139" s="161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2" t="s">
        <v>134</v>
      </c>
      <c r="AT139" s="162" t="s">
        <v>130</v>
      </c>
      <c r="AU139" s="162" t="s">
        <v>135</v>
      </c>
      <c r="AY139" s="16" t="s">
        <v>127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6" t="s">
        <v>135</v>
      </c>
      <c r="BK139" s="163">
        <f>ROUND(I139*H139,2)</f>
        <v>0</v>
      </c>
      <c r="BL139" s="16" t="s">
        <v>134</v>
      </c>
      <c r="BM139" s="162" t="s">
        <v>382</v>
      </c>
    </row>
    <row r="140" spans="1:65" s="2" customFormat="1" ht="24.15" customHeight="1">
      <c r="A140" s="31"/>
      <c r="B140" s="149"/>
      <c r="C140" s="150" t="s">
        <v>134</v>
      </c>
      <c r="D140" s="150" t="s">
        <v>130</v>
      </c>
      <c r="E140" s="151" t="s">
        <v>383</v>
      </c>
      <c r="F140" s="152" t="s">
        <v>384</v>
      </c>
      <c r="G140" s="153" t="s">
        <v>133</v>
      </c>
      <c r="H140" s="154">
        <v>67.88</v>
      </c>
      <c r="I140" s="155"/>
      <c r="J140" s="156">
        <f>ROUND(I140*H140,2)</f>
        <v>0</v>
      </c>
      <c r="K140" s="157"/>
      <c r="L140" s="32"/>
      <c r="M140" s="158" t="s">
        <v>1</v>
      </c>
      <c r="N140" s="159" t="s">
        <v>39</v>
      </c>
      <c r="O140" s="60"/>
      <c r="P140" s="160">
        <f>O140*H140</f>
        <v>0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2" t="s">
        <v>134</v>
      </c>
      <c r="AT140" s="162" t="s">
        <v>130</v>
      </c>
      <c r="AU140" s="162" t="s">
        <v>135</v>
      </c>
      <c r="AY140" s="16" t="s">
        <v>127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6" t="s">
        <v>135</v>
      </c>
      <c r="BK140" s="163">
        <f>ROUND(I140*H140,2)</f>
        <v>0</v>
      </c>
      <c r="BL140" s="16" t="s">
        <v>134</v>
      </c>
      <c r="BM140" s="162" t="s">
        <v>385</v>
      </c>
    </row>
    <row r="141" spans="1:65" s="13" customFormat="1">
      <c r="B141" s="164"/>
      <c r="D141" s="165" t="s">
        <v>140</v>
      </c>
      <c r="E141" s="172" t="s">
        <v>1</v>
      </c>
      <c r="F141" s="166" t="s">
        <v>386</v>
      </c>
      <c r="H141" s="167">
        <v>67.88</v>
      </c>
      <c r="I141" s="168"/>
      <c r="L141" s="164"/>
      <c r="M141" s="169"/>
      <c r="N141" s="170"/>
      <c r="O141" s="170"/>
      <c r="P141" s="170"/>
      <c r="Q141" s="170"/>
      <c r="R141" s="170"/>
      <c r="S141" s="170"/>
      <c r="T141" s="171"/>
      <c r="AT141" s="172" t="s">
        <v>140</v>
      </c>
      <c r="AU141" s="172" t="s">
        <v>135</v>
      </c>
      <c r="AV141" s="13" t="s">
        <v>135</v>
      </c>
      <c r="AW141" s="13" t="s">
        <v>29</v>
      </c>
      <c r="AX141" s="13" t="s">
        <v>73</v>
      </c>
      <c r="AY141" s="172" t="s">
        <v>127</v>
      </c>
    </row>
    <row r="142" spans="1:65" s="14" customFormat="1">
      <c r="B142" s="173"/>
      <c r="D142" s="165" t="s">
        <v>140</v>
      </c>
      <c r="E142" s="174" t="s">
        <v>1</v>
      </c>
      <c r="F142" s="175" t="s">
        <v>163</v>
      </c>
      <c r="H142" s="176">
        <v>67.88</v>
      </c>
      <c r="I142" s="177"/>
      <c r="L142" s="173"/>
      <c r="M142" s="178"/>
      <c r="N142" s="179"/>
      <c r="O142" s="179"/>
      <c r="P142" s="179"/>
      <c r="Q142" s="179"/>
      <c r="R142" s="179"/>
      <c r="S142" s="179"/>
      <c r="T142" s="180"/>
      <c r="AT142" s="174" t="s">
        <v>140</v>
      </c>
      <c r="AU142" s="174" t="s">
        <v>135</v>
      </c>
      <c r="AV142" s="14" t="s">
        <v>134</v>
      </c>
      <c r="AW142" s="14" t="s">
        <v>29</v>
      </c>
      <c r="AX142" s="14" t="s">
        <v>80</v>
      </c>
      <c r="AY142" s="174" t="s">
        <v>127</v>
      </c>
    </row>
    <row r="143" spans="1:65" s="2" customFormat="1" ht="24.15" customHeight="1">
      <c r="A143" s="31"/>
      <c r="B143" s="149"/>
      <c r="C143" s="150" t="s">
        <v>149</v>
      </c>
      <c r="D143" s="150" t="s">
        <v>130</v>
      </c>
      <c r="E143" s="151" t="s">
        <v>387</v>
      </c>
      <c r="F143" s="152" t="s">
        <v>388</v>
      </c>
      <c r="G143" s="153" t="s">
        <v>133</v>
      </c>
      <c r="H143" s="154">
        <v>382.8</v>
      </c>
      <c r="I143" s="155"/>
      <c r="J143" s="156">
        <f>ROUND(I143*H143,2)</f>
        <v>0</v>
      </c>
      <c r="K143" s="157"/>
      <c r="L143" s="32"/>
      <c r="M143" s="158" t="s">
        <v>1</v>
      </c>
      <c r="N143" s="159" t="s">
        <v>39</v>
      </c>
      <c r="O143" s="60"/>
      <c r="P143" s="160">
        <f>O143*H143</f>
        <v>0</v>
      </c>
      <c r="Q143" s="160">
        <v>1.9689999999999999E-2</v>
      </c>
      <c r="R143" s="160">
        <f>Q143*H143</f>
        <v>7.5373320000000001</v>
      </c>
      <c r="S143" s="160">
        <v>0</v>
      </c>
      <c r="T143" s="161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2" t="s">
        <v>134</v>
      </c>
      <c r="AT143" s="162" t="s">
        <v>130</v>
      </c>
      <c r="AU143" s="162" t="s">
        <v>135</v>
      </c>
      <c r="AY143" s="16" t="s">
        <v>127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6" t="s">
        <v>135</v>
      </c>
      <c r="BK143" s="163">
        <f>ROUND(I143*H143,2)</f>
        <v>0</v>
      </c>
      <c r="BL143" s="16" t="s">
        <v>134</v>
      </c>
      <c r="BM143" s="162" t="s">
        <v>389</v>
      </c>
    </row>
    <row r="144" spans="1:65" s="2" customFormat="1" ht="24.15" customHeight="1">
      <c r="A144" s="31"/>
      <c r="B144" s="149"/>
      <c r="C144" s="150" t="s">
        <v>153</v>
      </c>
      <c r="D144" s="150" t="s">
        <v>130</v>
      </c>
      <c r="E144" s="151" t="s">
        <v>390</v>
      </c>
      <c r="F144" s="152" t="s">
        <v>391</v>
      </c>
      <c r="G144" s="153" t="s">
        <v>133</v>
      </c>
      <c r="H144" s="154">
        <v>382.8</v>
      </c>
      <c r="I144" s="155"/>
      <c r="J144" s="156">
        <f>ROUND(I144*H144,2)</f>
        <v>0</v>
      </c>
      <c r="K144" s="157"/>
      <c r="L144" s="32"/>
      <c r="M144" s="158" t="s">
        <v>1</v>
      </c>
      <c r="N144" s="159" t="s">
        <v>39</v>
      </c>
      <c r="O144" s="60"/>
      <c r="P144" s="160">
        <f>O144*H144</f>
        <v>0</v>
      </c>
      <c r="Q144" s="160">
        <v>4.7200000000000002E-3</v>
      </c>
      <c r="R144" s="160">
        <f>Q144*H144</f>
        <v>1.8068160000000002</v>
      </c>
      <c r="S144" s="160">
        <v>0</v>
      </c>
      <c r="T144" s="16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2" t="s">
        <v>134</v>
      </c>
      <c r="AT144" s="162" t="s">
        <v>130</v>
      </c>
      <c r="AU144" s="162" t="s">
        <v>135</v>
      </c>
      <c r="AY144" s="16" t="s">
        <v>127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6" t="s">
        <v>135</v>
      </c>
      <c r="BK144" s="163">
        <f>ROUND(I144*H144,2)</f>
        <v>0</v>
      </c>
      <c r="BL144" s="16" t="s">
        <v>134</v>
      </c>
      <c r="BM144" s="162" t="s">
        <v>392</v>
      </c>
    </row>
    <row r="145" spans="1:65" s="2" customFormat="1" ht="24.15" customHeight="1">
      <c r="A145" s="31"/>
      <c r="B145" s="149"/>
      <c r="C145" s="150" t="s">
        <v>157</v>
      </c>
      <c r="D145" s="150" t="s">
        <v>130</v>
      </c>
      <c r="E145" s="151" t="s">
        <v>393</v>
      </c>
      <c r="F145" s="152" t="s">
        <v>394</v>
      </c>
      <c r="G145" s="153" t="s">
        <v>133</v>
      </c>
      <c r="H145" s="154">
        <v>20.04</v>
      </c>
      <c r="I145" s="155"/>
      <c r="J145" s="156">
        <f>ROUND(I145*H145,2)</f>
        <v>0</v>
      </c>
      <c r="K145" s="157"/>
      <c r="L145" s="32"/>
      <c r="M145" s="158" t="s">
        <v>1</v>
      </c>
      <c r="N145" s="159" t="s">
        <v>39</v>
      </c>
      <c r="O145" s="60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2" t="s">
        <v>134</v>
      </c>
      <c r="AT145" s="162" t="s">
        <v>130</v>
      </c>
      <c r="AU145" s="162" t="s">
        <v>135</v>
      </c>
      <c r="AY145" s="16" t="s">
        <v>127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6" t="s">
        <v>135</v>
      </c>
      <c r="BK145" s="163">
        <f>ROUND(I145*H145,2)</f>
        <v>0</v>
      </c>
      <c r="BL145" s="16" t="s">
        <v>134</v>
      </c>
      <c r="BM145" s="162" t="s">
        <v>395</v>
      </c>
    </row>
    <row r="146" spans="1:65" s="12" customFormat="1" ht="22.95" customHeight="1">
      <c r="B146" s="136"/>
      <c r="D146" s="137" t="s">
        <v>72</v>
      </c>
      <c r="E146" s="147" t="s">
        <v>128</v>
      </c>
      <c r="F146" s="147" t="s">
        <v>129</v>
      </c>
      <c r="I146" s="139"/>
      <c r="J146" s="148">
        <f>BK146</f>
        <v>0</v>
      </c>
      <c r="L146" s="136"/>
      <c r="M146" s="141"/>
      <c r="N146" s="142"/>
      <c r="O146" s="142"/>
      <c r="P146" s="143">
        <f>SUM(P147:P150)</f>
        <v>0</v>
      </c>
      <c r="Q146" s="142"/>
      <c r="R146" s="143">
        <f>SUM(R147:R150)</f>
        <v>0</v>
      </c>
      <c r="S146" s="142"/>
      <c r="T146" s="144">
        <f>SUM(T147:T150)</f>
        <v>0</v>
      </c>
      <c r="AR146" s="137" t="s">
        <v>80</v>
      </c>
      <c r="AT146" s="145" t="s">
        <v>72</v>
      </c>
      <c r="AU146" s="145" t="s">
        <v>80</v>
      </c>
      <c r="AY146" s="137" t="s">
        <v>127</v>
      </c>
      <c r="BK146" s="146">
        <f>SUM(BK147:BK150)</f>
        <v>0</v>
      </c>
    </row>
    <row r="147" spans="1:65" s="2" customFormat="1" ht="16.5" customHeight="1">
      <c r="A147" s="31"/>
      <c r="B147" s="149"/>
      <c r="C147" s="150" t="s">
        <v>164</v>
      </c>
      <c r="D147" s="150" t="s">
        <v>130</v>
      </c>
      <c r="E147" s="151" t="s">
        <v>131</v>
      </c>
      <c r="F147" s="152" t="s">
        <v>132</v>
      </c>
      <c r="G147" s="153" t="s">
        <v>133</v>
      </c>
      <c r="H147" s="154">
        <v>320</v>
      </c>
      <c r="I147" s="155"/>
      <c r="J147" s="156">
        <f>ROUND(I147*H147,2)</f>
        <v>0</v>
      </c>
      <c r="K147" s="157"/>
      <c r="L147" s="32"/>
      <c r="M147" s="158" t="s">
        <v>1</v>
      </c>
      <c r="N147" s="159" t="s">
        <v>39</v>
      </c>
      <c r="O147" s="60"/>
      <c r="P147" s="160">
        <f>O147*H147</f>
        <v>0</v>
      </c>
      <c r="Q147" s="160">
        <v>0</v>
      </c>
      <c r="R147" s="160">
        <f>Q147*H147</f>
        <v>0</v>
      </c>
      <c r="S147" s="160">
        <v>0</v>
      </c>
      <c r="T147" s="16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2" t="s">
        <v>134</v>
      </c>
      <c r="AT147" s="162" t="s">
        <v>130</v>
      </c>
      <c r="AU147" s="162" t="s">
        <v>135</v>
      </c>
      <c r="AY147" s="16" t="s">
        <v>127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6" t="s">
        <v>135</v>
      </c>
      <c r="BK147" s="163">
        <f>ROUND(I147*H147,2)</f>
        <v>0</v>
      </c>
      <c r="BL147" s="16" t="s">
        <v>134</v>
      </c>
      <c r="BM147" s="162" t="s">
        <v>396</v>
      </c>
    </row>
    <row r="148" spans="1:65" s="2" customFormat="1" ht="24.15" customHeight="1">
      <c r="A148" s="31"/>
      <c r="B148" s="149"/>
      <c r="C148" s="150" t="s">
        <v>128</v>
      </c>
      <c r="D148" s="150" t="s">
        <v>130</v>
      </c>
      <c r="E148" s="151" t="s">
        <v>137</v>
      </c>
      <c r="F148" s="152" t="s">
        <v>138</v>
      </c>
      <c r="G148" s="153" t="s">
        <v>133</v>
      </c>
      <c r="H148" s="154">
        <v>246.6</v>
      </c>
      <c r="I148" s="155"/>
      <c r="J148" s="156">
        <f>ROUND(I148*H148,2)</f>
        <v>0</v>
      </c>
      <c r="K148" s="157"/>
      <c r="L148" s="32"/>
      <c r="M148" s="158" t="s">
        <v>1</v>
      </c>
      <c r="N148" s="159" t="s">
        <v>39</v>
      </c>
      <c r="O148" s="60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2" t="s">
        <v>134</v>
      </c>
      <c r="AT148" s="162" t="s">
        <v>130</v>
      </c>
      <c r="AU148" s="162" t="s">
        <v>135</v>
      </c>
      <c r="AY148" s="16" t="s">
        <v>127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135</v>
      </c>
      <c r="BK148" s="163">
        <f>ROUND(I148*H148,2)</f>
        <v>0</v>
      </c>
      <c r="BL148" s="16" t="s">
        <v>134</v>
      </c>
      <c r="BM148" s="162" t="s">
        <v>397</v>
      </c>
    </row>
    <row r="149" spans="1:65" s="2" customFormat="1" ht="24.15" customHeight="1">
      <c r="A149" s="31"/>
      <c r="B149" s="149"/>
      <c r="C149" s="150" t="s">
        <v>173</v>
      </c>
      <c r="D149" s="150" t="s">
        <v>130</v>
      </c>
      <c r="E149" s="151" t="s">
        <v>143</v>
      </c>
      <c r="F149" s="152" t="s">
        <v>144</v>
      </c>
      <c r="G149" s="153" t="s">
        <v>133</v>
      </c>
      <c r="H149" s="154">
        <v>246.6</v>
      </c>
      <c r="I149" s="155"/>
      <c r="J149" s="156">
        <f>ROUND(I149*H149,2)</f>
        <v>0</v>
      </c>
      <c r="K149" s="157"/>
      <c r="L149" s="32"/>
      <c r="M149" s="158" t="s">
        <v>1</v>
      </c>
      <c r="N149" s="159" t="s">
        <v>39</v>
      </c>
      <c r="O149" s="60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2" t="s">
        <v>134</v>
      </c>
      <c r="AT149" s="162" t="s">
        <v>130</v>
      </c>
      <c r="AU149" s="162" t="s">
        <v>135</v>
      </c>
      <c r="AY149" s="16" t="s">
        <v>127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135</v>
      </c>
      <c r="BK149" s="163">
        <f>ROUND(I149*H149,2)</f>
        <v>0</v>
      </c>
      <c r="BL149" s="16" t="s">
        <v>134</v>
      </c>
      <c r="BM149" s="162" t="s">
        <v>398</v>
      </c>
    </row>
    <row r="150" spans="1:65" s="2" customFormat="1" ht="24.15" customHeight="1">
      <c r="A150" s="31"/>
      <c r="B150" s="149"/>
      <c r="C150" s="150" t="s">
        <v>177</v>
      </c>
      <c r="D150" s="150" t="s">
        <v>130</v>
      </c>
      <c r="E150" s="151" t="s">
        <v>146</v>
      </c>
      <c r="F150" s="152" t="s">
        <v>147</v>
      </c>
      <c r="G150" s="153" t="s">
        <v>133</v>
      </c>
      <c r="H150" s="154">
        <v>205</v>
      </c>
      <c r="I150" s="155"/>
      <c r="J150" s="156">
        <f>ROUND(I150*H150,2)</f>
        <v>0</v>
      </c>
      <c r="K150" s="157"/>
      <c r="L150" s="32"/>
      <c r="M150" s="158" t="s">
        <v>1</v>
      </c>
      <c r="N150" s="159" t="s">
        <v>39</v>
      </c>
      <c r="O150" s="60"/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2" t="s">
        <v>134</v>
      </c>
      <c r="AT150" s="162" t="s">
        <v>130</v>
      </c>
      <c r="AU150" s="162" t="s">
        <v>135</v>
      </c>
      <c r="AY150" s="16" t="s">
        <v>127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6" t="s">
        <v>135</v>
      </c>
      <c r="BK150" s="163">
        <f>ROUND(I150*H150,2)</f>
        <v>0</v>
      </c>
      <c r="BL150" s="16" t="s">
        <v>134</v>
      </c>
      <c r="BM150" s="162" t="s">
        <v>399</v>
      </c>
    </row>
    <row r="151" spans="1:65" s="12" customFormat="1" ht="22.95" customHeight="1">
      <c r="B151" s="136"/>
      <c r="D151" s="137" t="s">
        <v>72</v>
      </c>
      <c r="E151" s="147" t="s">
        <v>400</v>
      </c>
      <c r="F151" s="147" t="s">
        <v>401</v>
      </c>
      <c r="I151" s="139"/>
      <c r="J151" s="148">
        <f>BK151</f>
        <v>0</v>
      </c>
      <c r="L151" s="136"/>
      <c r="M151" s="141"/>
      <c r="N151" s="142"/>
      <c r="O151" s="142"/>
      <c r="P151" s="143">
        <f>P152</f>
        <v>0</v>
      </c>
      <c r="Q151" s="142"/>
      <c r="R151" s="143">
        <f>R152</f>
        <v>0</v>
      </c>
      <c r="S151" s="142"/>
      <c r="T151" s="144">
        <f>T152</f>
        <v>0</v>
      </c>
      <c r="AR151" s="137" t="s">
        <v>80</v>
      </c>
      <c r="AT151" s="145" t="s">
        <v>72</v>
      </c>
      <c r="AU151" s="145" t="s">
        <v>80</v>
      </c>
      <c r="AY151" s="137" t="s">
        <v>127</v>
      </c>
      <c r="BK151" s="146">
        <f>BK152</f>
        <v>0</v>
      </c>
    </row>
    <row r="152" spans="1:65" s="2" customFormat="1" ht="16.5" customHeight="1">
      <c r="A152" s="31"/>
      <c r="B152" s="149"/>
      <c r="C152" s="150" t="s">
        <v>181</v>
      </c>
      <c r="D152" s="150" t="s">
        <v>130</v>
      </c>
      <c r="E152" s="151" t="s">
        <v>402</v>
      </c>
      <c r="F152" s="152" t="s">
        <v>403</v>
      </c>
      <c r="G152" s="153" t="s">
        <v>239</v>
      </c>
      <c r="H152" s="154">
        <v>167.97399999999999</v>
      </c>
      <c r="I152" s="155"/>
      <c r="J152" s="156">
        <f>ROUND(I152*H152,2)</f>
        <v>0</v>
      </c>
      <c r="K152" s="157"/>
      <c r="L152" s="32"/>
      <c r="M152" s="158" t="s">
        <v>1</v>
      </c>
      <c r="N152" s="159" t="s">
        <v>39</v>
      </c>
      <c r="O152" s="60"/>
      <c r="P152" s="160">
        <f>O152*H152</f>
        <v>0</v>
      </c>
      <c r="Q152" s="160">
        <v>0</v>
      </c>
      <c r="R152" s="160">
        <f>Q152*H152</f>
        <v>0</v>
      </c>
      <c r="S152" s="160">
        <v>0</v>
      </c>
      <c r="T152" s="16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2" t="s">
        <v>134</v>
      </c>
      <c r="AT152" s="162" t="s">
        <v>130</v>
      </c>
      <c r="AU152" s="162" t="s">
        <v>135</v>
      </c>
      <c r="AY152" s="16" t="s">
        <v>127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6" t="s">
        <v>135</v>
      </c>
      <c r="BK152" s="163">
        <f>ROUND(I152*H152,2)</f>
        <v>0</v>
      </c>
      <c r="BL152" s="16" t="s">
        <v>134</v>
      </c>
      <c r="BM152" s="162" t="s">
        <v>404</v>
      </c>
    </row>
    <row r="153" spans="1:65" s="12" customFormat="1" ht="25.95" customHeight="1">
      <c r="B153" s="136"/>
      <c r="D153" s="137" t="s">
        <v>72</v>
      </c>
      <c r="E153" s="138" t="s">
        <v>258</v>
      </c>
      <c r="F153" s="138" t="s">
        <v>259</v>
      </c>
      <c r="I153" s="139"/>
      <c r="J153" s="140">
        <f>BK153</f>
        <v>0</v>
      </c>
      <c r="L153" s="136"/>
      <c r="M153" s="141"/>
      <c r="N153" s="142"/>
      <c r="O153" s="142"/>
      <c r="P153" s="143">
        <f>P154+P159+P173+P181+P192+P196+P201+P236+P241</f>
        <v>0</v>
      </c>
      <c r="Q153" s="142"/>
      <c r="R153" s="143">
        <f>R154+R159+R173+R181+R192+R196+R201+R236+R241</f>
        <v>1.7033280000000002</v>
      </c>
      <c r="S153" s="142"/>
      <c r="T153" s="144">
        <f>T154+T159+T173+T181+T192+T196+T201+T236+T241</f>
        <v>0</v>
      </c>
      <c r="AR153" s="137" t="s">
        <v>135</v>
      </c>
      <c r="AT153" s="145" t="s">
        <v>72</v>
      </c>
      <c r="AU153" s="145" t="s">
        <v>73</v>
      </c>
      <c r="AY153" s="137" t="s">
        <v>127</v>
      </c>
      <c r="BK153" s="146">
        <f>BK154+BK159+BK173+BK181+BK192+BK196+BK201+BK236+BK241</f>
        <v>0</v>
      </c>
    </row>
    <row r="154" spans="1:65" s="12" customFormat="1" ht="22.95" customHeight="1">
      <c r="B154" s="136"/>
      <c r="D154" s="137" t="s">
        <v>72</v>
      </c>
      <c r="E154" s="147" t="s">
        <v>405</v>
      </c>
      <c r="F154" s="147" t="s">
        <v>406</v>
      </c>
      <c r="I154" s="139"/>
      <c r="J154" s="148">
        <f>BK154</f>
        <v>0</v>
      </c>
      <c r="L154" s="136"/>
      <c r="M154" s="141"/>
      <c r="N154" s="142"/>
      <c r="O154" s="142"/>
      <c r="P154" s="143">
        <f>SUM(P155:P158)</f>
        <v>0</v>
      </c>
      <c r="Q154" s="142"/>
      <c r="R154" s="143">
        <f>SUM(R155:R158)</f>
        <v>0</v>
      </c>
      <c r="S154" s="142"/>
      <c r="T154" s="144">
        <f>SUM(T155:T158)</f>
        <v>0</v>
      </c>
      <c r="AR154" s="137" t="s">
        <v>135</v>
      </c>
      <c r="AT154" s="145" t="s">
        <v>72</v>
      </c>
      <c r="AU154" s="145" t="s">
        <v>80</v>
      </c>
      <c r="AY154" s="137" t="s">
        <v>127</v>
      </c>
      <c r="BK154" s="146">
        <f>SUM(BK155:BK158)</f>
        <v>0</v>
      </c>
    </row>
    <row r="155" spans="1:65" s="2" customFormat="1" ht="21.75" customHeight="1">
      <c r="A155" s="31"/>
      <c r="B155" s="149"/>
      <c r="C155" s="150" t="s">
        <v>186</v>
      </c>
      <c r="D155" s="150" t="s">
        <v>130</v>
      </c>
      <c r="E155" s="151" t="s">
        <v>407</v>
      </c>
      <c r="F155" s="152" t="s">
        <v>408</v>
      </c>
      <c r="G155" s="153" t="s">
        <v>133</v>
      </c>
      <c r="H155" s="154">
        <v>29.61</v>
      </c>
      <c r="I155" s="155"/>
      <c r="J155" s="156">
        <f>ROUND(I155*H155,2)</f>
        <v>0</v>
      </c>
      <c r="K155" s="157"/>
      <c r="L155" s="32"/>
      <c r="M155" s="158" t="s">
        <v>1</v>
      </c>
      <c r="N155" s="159" t="s">
        <v>39</v>
      </c>
      <c r="O155" s="60"/>
      <c r="P155" s="160">
        <f>O155*H155</f>
        <v>0</v>
      </c>
      <c r="Q155" s="160">
        <v>0</v>
      </c>
      <c r="R155" s="160">
        <f>Q155*H155</f>
        <v>0</v>
      </c>
      <c r="S155" s="160">
        <v>0</v>
      </c>
      <c r="T155" s="16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62" t="s">
        <v>208</v>
      </c>
      <c r="AT155" s="162" t="s">
        <v>130</v>
      </c>
      <c r="AU155" s="162" t="s">
        <v>135</v>
      </c>
      <c r="AY155" s="16" t="s">
        <v>127</v>
      </c>
      <c r="BE155" s="163">
        <f>IF(N155="základná",J155,0)</f>
        <v>0</v>
      </c>
      <c r="BF155" s="163">
        <f>IF(N155="znížená",J155,0)</f>
        <v>0</v>
      </c>
      <c r="BG155" s="163">
        <f>IF(N155="zákl. prenesená",J155,0)</f>
        <v>0</v>
      </c>
      <c r="BH155" s="163">
        <f>IF(N155="zníž. prenesená",J155,0)</f>
        <v>0</v>
      </c>
      <c r="BI155" s="163">
        <f>IF(N155="nulová",J155,0)</f>
        <v>0</v>
      </c>
      <c r="BJ155" s="16" t="s">
        <v>135</v>
      </c>
      <c r="BK155" s="163">
        <f>ROUND(I155*H155,2)</f>
        <v>0</v>
      </c>
      <c r="BL155" s="16" t="s">
        <v>208</v>
      </c>
      <c r="BM155" s="162" t="s">
        <v>409</v>
      </c>
    </row>
    <row r="156" spans="1:65" s="2" customFormat="1" ht="16.5" customHeight="1">
      <c r="A156" s="31"/>
      <c r="B156" s="149"/>
      <c r="C156" s="190" t="s">
        <v>191</v>
      </c>
      <c r="D156" s="190" t="s">
        <v>410</v>
      </c>
      <c r="E156" s="191" t="s">
        <v>411</v>
      </c>
      <c r="F156" s="192" t="s">
        <v>412</v>
      </c>
      <c r="G156" s="193" t="s">
        <v>133</v>
      </c>
      <c r="H156" s="194">
        <v>34.052</v>
      </c>
      <c r="I156" s="195"/>
      <c r="J156" s="196">
        <f>ROUND(I156*H156,2)</f>
        <v>0</v>
      </c>
      <c r="K156" s="197"/>
      <c r="L156" s="198"/>
      <c r="M156" s="199" t="s">
        <v>1</v>
      </c>
      <c r="N156" s="200" t="s">
        <v>39</v>
      </c>
      <c r="O156" s="60"/>
      <c r="P156" s="160">
        <f>O156*H156</f>
        <v>0</v>
      </c>
      <c r="Q156" s="160">
        <v>0</v>
      </c>
      <c r="R156" s="160">
        <f>Q156*H156</f>
        <v>0</v>
      </c>
      <c r="S156" s="160">
        <v>0</v>
      </c>
      <c r="T156" s="161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62" t="s">
        <v>288</v>
      </c>
      <c r="AT156" s="162" t="s">
        <v>410</v>
      </c>
      <c r="AU156" s="162" t="s">
        <v>135</v>
      </c>
      <c r="AY156" s="16" t="s">
        <v>127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6" t="s">
        <v>135</v>
      </c>
      <c r="BK156" s="163">
        <f>ROUND(I156*H156,2)</f>
        <v>0</v>
      </c>
      <c r="BL156" s="16" t="s">
        <v>208</v>
      </c>
      <c r="BM156" s="162" t="s">
        <v>413</v>
      </c>
    </row>
    <row r="157" spans="1:65" s="13" customFormat="1">
      <c r="B157" s="164"/>
      <c r="D157" s="165" t="s">
        <v>140</v>
      </c>
      <c r="E157" s="172" t="s">
        <v>1</v>
      </c>
      <c r="F157" s="166" t="s">
        <v>414</v>
      </c>
      <c r="H157" s="167">
        <v>34.052</v>
      </c>
      <c r="I157" s="168"/>
      <c r="L157" s="164"/>
      <c r="M157" s="169"/>
      <c r="N157" s="170"/>
      <c r="O157" s="170"/>
      <c r="P157" s="170"/>
      <c r="Q157" s="170"/>
      <c r="R157" s="170"/>
      <c r="S157" s="170"/>
      <c r="T157" s="171"/>
      <c r="AT157" s="172" t="s">
        <v>140</v>
      </c>
      <c r="AU157" s="172" t="s">
        <v>135</v>
      </c>
      <c r="AV157" s="13" t="s">
        <v>135</v>
      </c>
      <c r="AW157" s="13" t="s">
        <v>29</v>
      </c>
      <c r="AX157" s="13" t="s">
        <v>73</v>
      </c>
      <c r="AY157" s="172" t="s">
        <v>127</v>
      </c>
    </row>
    <row r="158" spans="1:65" s="14" customFormat="1">
      <c r="B158" s="173"/>
      <c r="D158" s="165" t="s">
        <v>140</v>
      </c>
      <c r="E158" s="174" t="s">
        <v>1</v>
      </c>
      <c r="F158" s="175" t="s">
        <v>163</v>
      </c>
      <c r="H158" s="176">
        <v>34.052</v>
      </c>
      <c r="I158" s="177"/>
      <c r="L158" s="173"/>
      <c r="M158" s="178"/>
      <c r="N158" s="179"/>
      <c r="O158" s="179"/>
      <c r="P158" s="179"/>
      <c r="Q158" s="179"/>
      <c r="R158" s="179"/>
      <c r="S158" s="179"/>
      <c r="T158" s="180"/>
      <c r="AT158" s="174" t="s">
        <v>140</v>
      </c>
      <c r="AU158" s="174" t="s">
        <v>135</v>
      </c>
      <c r="AV158" s="14" t="s">
        <v>134</v>
      </c>
      <c r="AW158" s="14" t="s">
        <v>29</v>
      </c>
      <c r="AX158" s="14" t="s">
        <v>80</v>
      </c>
      <c r="AY158" s="174" t="s">
        <v>127</v>
      </c>
    </row>
    <row r="159" spans="1:65" s="12" customFormat="1" ht="22.95" customHeight="1">
      <c r="B159" s="136"/>
      <c r="D159" s="137" t="s">
        <v>72</v>
      </c>
      <c r="E159" s="147" t="s">
        <v>415</v>
      </c>
      <c r="F159" s="147" t="s">
        <v>416</v>
      </c>
      <c r="I159" s="139"/>
      <c r="J159" s="148">
        <f>BK159</f>
        <v>0</v>
      </c>
      <c r="L159" s="136"/>
      <c r="M159" s="141"/>
      <c r="N159" s="142"/>
      <c r="O159" s="142"/>
      <c r="P159" s="143">
        <f>SUM(P160:P172)</f>
        <v>0</v>
      </c>
      <c r="Q159" s="142"/>
      <c r="R159" s="143">
        <f>SUM(R160:R172)</f>
        <v>0</v>
      </c>
      <c r="S159" s="142"/>
      <c r="T159" s="144">
        <f>SUM(T160:T172)</f>
        <v>0</v>
      </c>
      <c r="AR159" s="137" t="s">
        <v>135</v>
      </c>
      <c r="AT159" s="145" t="s">
        <v>72</v>
      </c>
      <c r="AU159" s="145" t="s">
        <v>80</v>
      </c>
      <c r="AY159" s="137" t="s">
        <v>127</v>
      </c>
      <c r="BK159" s="146">
        <f>SUM(BK160:BK172)</f>
        <v>0</v>
      </c>
    </row>
    <row r="160" spans="1:65" s="2" customFormat="1" ht="24.15" customHeight="1">
      <c r="A160" s="31"/>
      <c r="B160" s="149"/>
      <c r="C160" s="150" t="s">
        <v>203</v>
      </c>
      <c r="D160" s="150" t="s">
        <v>130</v>
      </c>
      <c r="E160" s="151" t="s">
        <v>417</v>
      </c>
      <c r="F160" s="152" t="s">
        <v>418</v>
      </c>
      <c r="G160" s="153" t="s">
        <v>133</v>
      </c>
      <c r="H160" s="154">
        <v>325.5</v>
      </c>
      <c r="I160" s="155"/>
      <c r="J160" s="156">
        <f>ROUND(I160*H160,2)</f>
        <v>0</v>
      </c>
      <c r="K160" s="157"/>
      <c r="L160" s="32"/>
      <c r="M160" s="158" t="s">
        <v>1</v>
      </c>
      <c r="N160" s="159" t="s">
        <v>39</v>
      </c>
      <c r="O160" s="60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2" t="s">
        <v>208</v>
      </c>
      <c r="AT160" s="162" t="s">
        <v>130</v>
      </c>
      <c r="AU160" s="162" t="s">
        <v>135</v>
      </c>
      <c r="AY160" s="16" t="s">
        <v>127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6" t="s">
        <v>135</v>
      </c>
      <c r="BK160" s="163">
        <f>ROUND(I160*H160,2)</f>
        <v>0</v>
      </c>
      <c r="BL160" s="16" t="s">
        <v>208</v>
      </c>
      <c r="BM160" s="162" t="s">
        <v>419</v>
      </c>
    </row>
    <row r="161" spans="1:65" s="13" customFormat="1">
      <c r="B161" s="164"/>
      <c r="D161" s="165" t="s">
        <v>140</v>
      </c>
      <c r="E161" s="172" t="s">
        <v>1</v>
      </c>
      <c r="F161" s="166" t="s">
        <v>420</v>
      </c>
      <c r="H161" s="167">
        <v>162.75</v>
      </c>
      <c r="I161" s="168"/>
      <c r="L161" s="164"/>
      <c r="M161" s="169"/>
      <c r="N161" s="170"/>
      <c r="O161" s="170"/>
      <c r="P161" s="170"/>
      <c r="Q161" s="170"/>
      <c r="R161" s="170"/>
      <c r="S161" s="170"/>
      <c r="T161" s="171"/>
      <c r="AT161" s="172" t="s">
        <v>140</v>
      </c>
      <c r="AU161" s="172" t="s">
        <v>135</v>
      </c>
      <c r="AV161" s="13" t="s">
        <v>135</v>
      </c>
      <c r="AW161" s="13" t="s">
        <v>29</v>
      </c>
      <c r="AX161" s="13" t="s">
        <v>73</v>
      </c>
      <c r="AY161" s="172" t="s">
        <v>127</v>
      </c>
    </row>
    <row r="162" spans="1:65" s="13" customFormat="1">
      <c r="B162" s="164"/>
      <c r="D162" s="165" t="s">
        <v>140</v>
      </c>
      <c r="E162" s="172" t="s">
        <v>1</v>
      </c>
      <c r="F162" s="166" t="s">
        <v>420</v>
      </c>
      <c r="H162" s="167">
        <v>162.75</v>
      </c>
      <c r="I162" s="168"/>
      <c r="L162" s="164"/>
      <c r="M162" s="169"/>
      <c r="N162" s="170"/>
      <c r="O162" s="170"/>
      <c r="P162" s="170"/>
      <c r="Q162" s="170"/>
      <c r="R162" s="170"/>
      <c r="S162" s="170"/>
      <c r="T162" s="171"/>
      <c r="AT162" s="172" t="s">
        <v>140</v>
      </c>
      <c r="AU162" s="172" t="s">
        <v>135</v>
      </c>
      <c r="AV162" s="13" t="s">
        <v>135</v>
      </c>
      <c r="AW162" s="13" t="s">
        <v>29</v>
      </c>
      <c r="AX162" s="13" t="s">
        <v>73</v>
      </c>
      <c r="AY162" s="172" t="s">
        <v>127</v>
      </c>
    </row>
    <row r="163" spans="1:65" s="14" customFormat="1">
      <c r="B163" s="173"/>
      <c r="D163" s="165" t="s">
        <v>140</v>
      </c>
      <c r="E163" s="174" t="s">
        <v>1</v>
      </c>
      <c r="F163" s="175" t="s">
        <v>163</v>
      </c>
      <c r="H163" s="176">
        <v>325.5</v>
      </c>
      <c r="I163" s="177"/>
      <c r="L163" s="173"/>
      <c r="M163" s="178"/>
      <c r="N163" s="179"/>
      <c r="O163" s="179"/>
      <c r="P163" s="179"/>
      <c r="Q163" s="179"/>
      <c r="R163" s="179"/>
      <c r="S163" s="179"/>
      <c r="T163" s="180"/>
      <c r="AT163" s="174" t="s">
        <v>140</v>
      </c>
      <c r="AU163" s="174" t="s">
        <v>135</v>
      </c>
      <c r="AV163" s="14" t="s">
        <v>134</v>
      </c>
      <c r="AW163" s="14" t="s">
        <v>29</v>
      </c>
      <c r="AX163" s="14" t="s">
        <v>80</v>
      </c>
      <c r="AY163" s="174" t="s">
        <v>127</v>
      </c>
    </row>
    <row r="164" spans="1:65" s="2" customFormat="1" ht="24.15" customHeight="1">
      <c r="A164" s="31"/>
      <c r="B164" s="149"/>
      <c r="C164" s="190" t="s">
        <v>208</v>
      </c>
      <c r="D164" s="190" t="s">
        <v>410</v>
      </c>
      <c r="E164" s="191" t="s">
        <v>421</v>
      </c>
      <c r="F164" s="192" t="s">
        <v>422</v>
      </c>
      <c r="G164" s="193" t="s">
        <v>133</v>
      </c>
      <c r="H164" s="194">
        <v>332.01</v>
      </c>
      <c r="I164" s="195"/>
      <c r="J164" s="196">
        <f>ROUND(I164*H164,2)</f>
        <v>0</v>
      </c>
      <c r="K164" s="197"/>
      <c r="L164" s="198"/>
      <c r="M164" s="199" t="s">
        <v>1</v>
      </c>
      <c r="N164" s="200" t="s">
        <v>39</v>
      </c>
      <c r="O164" s="60"/>
      <c r="P164" s="160">
        <f>O164*H164</f>
        <v>0</v>
      </c>
      <c r="Q164" s="160">
        <v>0</v>
      </c>
      <c r="R164" s="160">
        <f>Q164*H164</f>
        <v>0</v>
      </c>
      <c r="S164" s="160">
        <v>0</v>
      </c>
      <c r="T164" s="161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62" t="s">
        <v>288</v>
      </c>
      <c r="AT164" s="162" t="s">
        <v>410</v>
      </c>
      <c r="AU164" s="162" t="s">
        <v>135</v>
      </c>
      <c r="AY164" s="16" t="s">
        <v>127</v>
      </c>
      <c r="BE164" s="163">
        <f>IF(N164="základná",J164,0)</f>
        <v>0</v>
      </c>
      <c r="BF164" s="163">
        <f>IF(N164="znížená",J164,0)</f>
        <v>0</v>
      </c>
      <c r="BG164" s="163">
        <f>IF(N164="zákl. prenesená",J164,0)</f>
        <v>0</v>
      </c>
      <c r="BH164" s="163">
        <f>IF(N164="zníž. prenesená",J164,0)</f>
        <v>0</v>
      </c>
      <c r="BI164" s="163">
        <f>IF(N164="nulová",J164,0)</f>
        <v>0</v>
      </c>
      <c r="BJ164" s="16" t="s">
        <v>135</v>
      </c>
      <c r="BK164" s="163">
        <f>ROUND(I164*H164,2)</f>
        <v>0</v>
      </c>
      <c r="BL164" s="16" t="s">
        <v>208</v>
      </c>
      <c r="BM164" s="162" t="s">
        <v>423</v>
      </c>
    </row>
    <row r="165" spans="1:65" s="13" customFormat="1">
      <c r="B165" s="164"/>
      <c r="D165" s="165" t="s">
        <v>140</v>
      </c>
      <c r="E165" s="172" t="s">
        <v>1</v>
      </c>
      <c r="F165" s="166" t="s">
        <v>424</v>
      </c>
      <c r="H165" s="167">
        <v>325.5</v>
      </c>
      <c r="I165" s="168"/>
      <c r="L165" s="164"/>
      <c r="M165" s="169"/>
      <c r="N165" s="170"/>
      <c r="O165" s="170"/>
      <c r="P165" s="170"/>
      <c r="Q165" s="170"/>
      <c r="R165" s="170"/>
      <c r="S165" s="170"/>
      <c r="T165" s="171"/>
      <c r="AT165" s="172" t="s">
        <v>140</v>
      </c>
      <c r="AU165" s="172" t="s">
        <v>135</v>
      </c>
      <c r="AV165" s="13" t="s">
        <v>135</v>
      </c>
      <c r="AW165" s="13" t="s">
        <v>29</v>
      </c>
      <c r="AX165" s="13" t="s">
        <v>73</v>
      </c>
      <c r="AY165" s="172" t="s">
        <v>127</v>
      </c>
    </row>
    <row r="166" spans="1:65" s="14" customFormat="1">
      <c r="B166" s="173"/>
      <c r="D166" s="165" t="s">
        <v>140</v>
      </c>
      <c r="E166" s="174" t="s">
        <v>1</v>
      </c>
      <c r="F166" s="175" t="s">
        <v>163</v>
      </c>
      <c r="H166" s="176">
        <v>325.5</v>
      </c>
      <c r="I166" s="177"/>
      <c r="L166" s="173"/>
      <c r="M166" s="178"/>
      <c r="N166" s="179"/>
      <c r="O166" s="179"/>
      <c r="P166" s="179"/>
      <c r="Q166" s="179"/>
      <c r="R166" s="179"/>
      <c r="S166" s="179"/>
      <c r="T166" s="180"/>
      <c r="AT166" s="174" t="s">
        <v>140</v>
      </c>
      <c r="AU166" s="174" t="s">
        <v>135</v>
      </c>
      <c r="AV166" s="14" t="s">
        <v>134</v>
      </c>
      <c r="AW166" s="14" t="s">
        <v>29</v>
      </c>
      <c r="AX166" s="14" t="s">
        <v>73</v>
      </c>
      <c r="AY166" s="174" t="s">
        <v>127</v>
      </c>
    </row>
    <row r="167" spans="1:65" s="13" customFormat="1">
      <c r="B167" s="164"/>
      <c r="D167" s="165" t="s">
        <v>140</v>
      </c>
      <c r="E167" s="172" t="s">
        <v>1</v>
      </c>
      <c r="F167" s="166" t="s">
        <v>425</v>
      </c>
      <c r="H167" s="167">
        <v>332.01</v>
      </c>
      <c r="I167" s="168"/>
      <c r="L167" s="164"/>
      <c r="M167" s="169"/>
      <c r="N167" s="170"/>
      <c r="O167" s="170"/>
      <c r="P167" s="170"/>
      <c r="Q167" s="170"/>
      <c r="R167" s="170"/>
      <c r="S167" s="170"/>
      <c r="T167" s="171"/>
      <c r="AT167" s="172" t="s">
        <v>140</v>
      </c>
      <c r="AU167" s="172" t="s">
        <v>135</v>
      </c>
      <c r="AV167" s="13" t="s">
        <v>135</v>
      </c>
      <c r="AW167" s="13" t="s">
        <v>29</v>
      </c>
      <c r="AX167" s="13" t="s">
        <v>73</v>
      </c>
      <c r="AY167" s="172" t="s">
        <v>127</v>
      </c>
    </row>
    <row r="168" spans="1:65" s="14" customFormat="1">
      <c r="B168" s="173"/>
      <c r="D168" s="165" t="s">
        <v>140</v>
      </c>
      <c r="E168" s="174" t="s">
        <v>1</v>
      </c>
      <c r="F168" s="175" t="s">
        <v>163</v>
      </c>
      <c r="H168" s="176">
        <v>332.01</v>
      </c>
      <c r="I168" s="177"/>
      <c r="L168" s="173"/>
      <c r="M168" s="178"/>
      <c r="N168" s="179"/>
      <c r="O168" s="179"/>
      <c r="P168" s="179"/>
      <c r="Q168" s="179"/>
      <c r="R168" s="179"/>
      <c r="S168" s="179"/>
      <c r="T168" s="180"/>
      <c r="AT168" s="174" t="s">
        <v>140</v>
      </c>
      <c r="AU168" s="174" t="s">
        <v>135</v>
      </c>
      <c r="AV168" s="14" t="s">
        <v>134</v>
      </c>
      <c r="AW168" s="14" t="s">
        <v>29</v>
      </c>
      <c r="AX168" s="14" t="s">
        <v>80</v>
      </c>
      <c r="AY168" s="174" t="s">
        <v>127</v>
      </c>
    </row>
    <row r="169" spans="1:65" s="2" customFormat="1" ht="24.15" customHeight="1">
      <c r="A169" s="31"/>
      <c r="B169" s="149"/>
      <c r="C169" s="150" t="s">
        <v>213</v>
      </c>
      <c r="D169" s="150" t="s">
        <v>130</v>
      </c>
      <c r="E169" s="151" t="s">
        <v>426</v>
      </c>
      <c r="F169" s="152" t="s">
        <v>427</v>
      </c>
      <c r="G169" s="153" t="s">
        <v>133</v>
      </c>
      <c r="H169" s="154">
        <v>20.04</v>
      </c>
      <c r="I169" s="155"/>
      <c r="J169" s="156">
        <f>ROUND(I169*H169,2)</f>
        <v>0</v>
      </c>
      <c r="K169" s="157"/>
      <c r="L169" s="32"/>
      <c r="M169" s="158" t="s">
        <v>1</v>
      </c>
      <c r="N169" s="159" t="s">
        <v>39</v>
      </c>
      <c r="O169" s="60"/>
      <c r="P169" s="160">
        <f>O169*H169</f>
        <v>0</v>
      </c>
      <c r="Q169" s="160">
        <v>0</v>
      </c>
      <c r="R169" s="160">
        <f>Q169*H169</f>
        <v>0</v>
      </c>
      <c r="S169" s="160">
        <v>0</v>
      </c>
      <c r="T169" s="161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2" t="s">
        <v>208</v>
      </c>
      <c r="AT169" s="162" t="s">
        <v>130</v>
      </c>
      <c r="AU169" s="162" t="s">
        <v>135</v>
      </c>
      <c r="AY169" s="16" t="s">
        <v>127</v>
      </c>
      <c r="BE169" s="163">
        <f>IF(N169="základná",J169,0)</f>
        <v>0</v>
      </c>
      <c r="BF169" s="163">
        <f>IF(N169="znížená",J169,0)</f>
        <v>0</v>
      </c>
      <c r="BG169" s="163">
        <f>IF(N169="zákl. prenesená",J169,0)</f>
        <v>0</v>
      </c>
      <c r="BH169" s="163">
        <f>IF(N169="zníž. prenesená",J169,0)</f>
        <v>0</v>
      </c>
      <c r="BI169" s="163">
        <f>IF(N169="nulová",J169,0)</f>
        <v>0</v>
      </c>
      <c r="BJ169" s="16" t="s">
        <v>135</v>
      </c>
      <c r="BK169" s="163">
        <f>ROUND(I169*H169,2)</f>
        <v>0</v>
      </c>
      <c r="BL169" s="16" t="s">
        <v>208</v>
      </c>
      <c r="BM169" s="162" t="s">
        <v>428</v>
      </c>
    </row>
    <row r="170" spans="1:65" s="2" customFormat="1" ht="16.5" customHeight="1">
      <c r="A170" s="31"/>
      <c r="B170" s="149"/>
      <c r="C170" s="190" t="s">
        <v>218</v>
      </c>
      <c r="D170" s="190" t="s">
        <v>410</v>
      </c>
      <c r="E170" s="191" t="s">
        <v>429</v>
      </c>
      <c r="F170" s="192" t="s">
        <v>430</v>
      </c>
      <c r="G170" s="193" t="s">
        <v>133</v>
      </c>
      <c r="H170" s="194">
        <v>30.6</v>
      </c>
      <c r="I170" s="195"/>
      <c r="J170" s="196">
        <f>ROUND(I170*H170,2)</f>
        <v>0</v>
      </c>
      <c r="K170" s="197"/>
      <c r="L170" s="198"/>
      <c r="M170" s="199" t="s">
        <v>1</v>
      </c>
      <c r="N170" s="200" t="s">
        <v>39</v>
      </c>
      <c r="O170" s="60"/>
      <c r="P170" s="160">
        <f>O170*H170</f>
        <v>0</v>
      </c>
      <c r="Q170" s="160">
        <v>0</v>
      </c>
      <c r="R170" s="160">
        <f>Q170*H170</f>
        <v>0</v>
      </c>
      <c r="S170" s="160">
        <v>0</v>
      </c>
      <c r="T170" s="161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62" t="s">
        <v>288</v>
      </c>
      <c r="AT170" s="162" t="s">
        <v>410</v>
      </c>
      <c r="AU170" s="162" t="s">
        <v>135</v>
      </c>
      <c r="AY170" s="16" t="s">
        <v>127</v>
      </c>
      <c r="BE170" s="163">
        <f>IF(N170="základná",J170,0)</f>
        <v>0</v>
      </c>
      <c r="BF170" s="163">
        <f>IF(N170="znížená",J170,0)</f>
        <v>0</v>
      </c>
      <c r="BG170" s="163">
        <f>IF(N170="zákl. prenesená",J170,0)</f>
        <v>0</v>
      </c>
      <c r="BH170" s="163">
        <f>IF(N170="zníž. prenesená",J170,0)</f>
        <v>0</v>
      </c>
      <c r="BI170" s="163">
        <f>IF(N170="nulová",J170,0)</f>
        <v>0</v>
      </c>
      <c r="BJ170" s="16" t="s">
        <v>135</v>
      </c>
      <c r="BK170" s="163">
        <f>ROUND(I170*H170,2)</f>
        <v>0</v>
      </c>
      <c r="BL170" s="16" t="s">
        <v>208</v>
      </c>
      <c r="BM170" s="162" t="s">
        <v>431</v>
      </c>
    </row>
    <row r="171" spans="1:65" s="13" customFormat="1">
      <c r="B171" s="164"/>
      <c r="D171" s="165" t="s">
        <v>140</v>
      </c>
      <c r="E171" s="172" t="s">
        <v>1</v>
      </c>
      <c r="F171" s="166" t="s">
        <v>432</v>
      </c>
      <c r="H171" s="167">
        <v>30.6</v>
      </c>
      <c r="I171" s="168"/>
      <c r="L171" s="164"/>
      <c r="M171" s="169"/>
      <c r="N171" s="170"/>
      <c r="O171" s="170"/>
      <c r="P171" s="170"/>
      <c r="Q171" s="170"/>
      <c r="R171" s="170"/>
      <c r="S171" s="170"/>
      <c r="T171" s="171"/>
      <c r="AT171" s="172" t="s">
        <v>140</v>
      </c>
      <c r="AU171" s="172" t="s">
        <v>135</v>
      </c>
      <c r="AV171" s="13" t="s">
        <v>135</v>
      </c>
      <c r="AW171" s="13" t="s">
        <v>29</v>
      </c>
      <c r="AX171" s="13" t="s">
        <v>73</v>
      </c>
      <c r="AY171" s="172" t="s">
        <v>127</v>
      </c>
    </row>
    <row r="172" spans="1:65" s="14" customFormat="1">
      <c r="B172" s="173"/>
      <c r="D172" s="165" t="s">
        <v>140</v>
      </c>
      <c r="E172" s="174" t="s">
        <v>1</v>
      </c>
      <c r="F172" s="175" t="s">
        <v>163</v>
      </c>
      <c r="H172" s="176">
        <v>30.6</v>
      </c>
      <c r="I172" s="177"/>
      <c r="L172" s="173"/>
      <c r="M172" s="178"/>
      <c r="N172" s="179"/>
      <c r="O172" s="179"/>
      <c r="P172" s="179"/>
      <c r="Q172" s="179"/>
      <c r="R172" s="179"/>
      <c r="S172" s="179"/>
      <c r="T172" s="180"/>
      <c r="AT172" s="174" t="s">
        <v>140</v>
      </c>
      <c r="AU172" s="174" t="s">
        <v>135</v>
      </c>
      <c r="AV172" s="14" t="s">
        <v>134</v>
      </c>
      <c r="AW172" s="14" t="s">
        <v>29</v>
      </c>
      <c r="AX172" s="14" t="s">
        <v>80</v>
      </c>
      <c r="AY172" s="174" t="s">
        <v>127</v>
      </c>
    </row>
    <row r="173" spans="1:65" s="12" customFormat="1" ht="22.95" customHeight="1">
      <c r="B173" s="136"/>
      <c r="D173" s="137" t="s">
        <v>72</v>
      </c>
      <c r="E173" s="147" t="s">
        <v>260</v>
      </c>
      <c r="F173" s="147" t="s">
        <v>261</v>
      </c>
      <c r="I173" s="139"/>
      <c r="J173" s="148">
        <f>BK173</f>
        <v>0</v>
      </c>
      <c r="L173" s="136"/>
      <c r="M173" s="141"/>
      <c r="N173" s="142"/>
      <c r="O173" s="142"/>
      <c r="P173" s="143">
        <f>SUM(P174:P180)</f>
        <v>0</v>
      </c>
      <c r="Q173" s="142"/>
      <c r="R173" s="143">
        <f>SUM(R174:R180)</f>
        <v>0</v>
      </c>
      <c r="S173" s="142"/>
      <c r="T173" s="144">
        <f>SUM(T174:T180)</f>
        <v>0</v>
      </c>
      <c r="AR173" s="137" t="s">
        <v>135</v>
      </c>
      <c r="AT173" s="145" t="s">
        <v>72</v>
      </c>
      <c r="AU173" s="145" t="s">
        <v>80</v>
      </c>
      <c r="AY173" s="137" t="s">
        <v>127</v>
      </c>
      <c r="BK173" s="146">
        <f>SUM(BK174:BK180)</f>
        <v>0</v>
      </c>
    </row>
    <row r="174" spans="1:65" s="2" customFormat="1" ht="16.5" customHeight="1">
      <c r="A174" s="31"/>
      <c r="B174" s="149"/>
      <c r="C174" s="150" t="s">
        <v>223</v>
      </c>
      <c r="D174" s="150" t="s">
        <v>130</v>
      </c>
      <c r="E174" s="151" t="s">
        <v>433</v>
      </c>
      <c r="F174" s="152" t="s">
        <v>434</v>
      </c>
      <c r="G174" s="153" t="s">
        <v>265</v>
      </c>
      <c r="H174" s="154">
        <v>2</v>
      </c>
      <c r="I174" s="155"/>
      <c r="J174" s="156">
        <f t="shared" ref="J174:J180" si="0">ROUND(I174*H174,2)</f>
        <v>0</v>
      </c>
      <c r="K174" s="157"/>
      <c r="L174" s="32"/>
      <c r="M174" s="158" t="s">
        <v>1</v>
      </c>
      <c r="N174" s="159" t="s">
        <v>39</v>
      </c>
      <c r="O174" s="60"/>
      <c r="P174" s="160">
        <f t="shared" ref="P174:P180" si="1">O174*H174</f>
        <v>0</v>
      </c>
      <c r="Q174" s="160">
        <v>0</v>
      </c>
      <c r="R174" s="160">
        <f t="shared" ref="R174:R180" si="2">Q174*H174</f>
        <v>0</v>
      </c>
      <c r="S174" s="160">
        <v>0</v>
      </c>
      <c r="T174" s="161">
        <f t="shared" ref="T174:T180" si="3"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62" t="s">
        <v>208</v>
      </c>
      <c r="AT174" s="162" t="s">
        <v>130</v>
      </c>
      <c r="AU174" s="162" t="s">
        <v>135</v>
      </c>
      <c r="AY174" s="16" t="s">
        <v>127</v>
      </c>
      <c r="BE174" s="163">
        <f t="shared" ref="BE174:BE180" si="4">IF(N174="základná",J174,0)</f>
        <v>0</v>
      </c>
      <c r="BF174" s="163">
        <f t="shared" ref="BF174:BF180" si="5">IF(N174="znížená",J174,0)</f>
        <v>0</v>
      </c>
      <c r="BG174" s="163">
        <f t="shared" ref="BG174:BG180" si="6">IF(N174="zákl. prenesená",J174,0)</f>
        <v>0</v>
      </c>
      <c r="BH174" s="163">
        <f t="shared" ref="BH174:BH180" si="7">IF(N174="zníž. prenesená",J174,0)</f>
        <v>0</v>
      </c>
      <c r="BI174" s="163">
        <f t="shared" ref="BI174:BI180" si="8">IF(N174="nulová",J174,0)</f>
        <v>0</v>
      </c>
      <c r="BJ174" s="16" t="s">
        <v>135</v>
      </c>
      <c r="BK174" s="163">
        <f t="shared" ref="BK174:BK180" si="9">ROUND(I174*H174,2)</f>
        <v>0</v>
      </c>
      <c r="BL174" s="16" t="s">
        <v>208</v>
      </c>
      <c r="BM174" s="162" t="s">
        <v>435</v>
      </c>
    </row>
    <row r="175" spans="1:65" s="2" customFormat="1" ht="16.5" customHeight="1">
      <c r="A175" s="31"/>
      <c r="B175" s="149"/>
      <c r="C175" s="190" t="s">
        <v>7</v>
      </c>
      <c r="D175" s="190" t="s">
        <v>410</v>
      </c>
      <c r="E175" s="191" t="s">
        <v>436</v>
      </c>
      <c r="F175" s="192" t="s">
        <v>437</v>
      </c>
      <c r="G175" s="193" t="s">
        <v>265</v>
      </c>
      <c r="H175" s="194">
        <v>2</v>
      </c>
      <c r="I175" s="195"/>
      <c r="J175" s="196">
        <f t="shared" si="0"/>
        <v>0</v>
      </c>
      <c r="K175" s="197"/>
      <c r="L175" s="198"/>
      <c r="M175" s="199" t="s">
        <v>1</v>
      </c>
      <c r="N175" s="200" t="s">
        <v>39</v>
      </c>
      <c r="O175" s="60"/>
      <c r="P175" s="160">
        <f t="shared" si="1"/>
        <v>0</v>
      </c>
      <c r="Q175" s="160">
        <v>0</v>
      </c>
      <c r="R175" s="160">
        <f t="shared" si="2"/>
        <v>0</v>
      </c>
      <c r="S175" s="160">
        <v>0</v>
      </c>
      <c r="T175" s="161">
        <f t="shared" si="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2" t="s">
        <v>288</v>
      </c>
      <c r="AT175" s="162" t="s">
        <v>410</v>
      </c>
      <c r="AU175" s="162" t="s">
        <v>135</v>
      </c>
      <c r="AY175" s="16" t="s">
        <v>127</v>
      </c>
      <c r="BE175" s="163">
        <f t="shared" si="4"/>
        <v>0</v>
      </c>
      <c r="BF175" s="163">
        <f t="shared" si="5"/>
        <v>0</v>
      </c>
      <c r="BG175" s="163">
        <f t="shared" si="6"/>
        <v>0</v>
      </c>
      <c r="BH175" s="163">
        <f t="shared" si="7"/>
        <v>0</v>
      </c>
      <c r="BI175" s="163">
        <f t="shared" si="8"/>
        <v>0</v>
      </c>
      <c r="BJ175" s="16" t="s">
        <v>135</v>
      </c>
      <c r="BK175" s="163">
        <f t="shared" si="9"/>
        <v>0</v>
      </c>
      <c r="BL175" s="16" t="s">
        <v>208</v>
      </c>
      <c r="BM175" s="162" t="s">
        <v>438</v>
      </c>
    </row>
    <row r="176" spans="1:65" s="2" customFormat="1" ht="16.5" customHeight="1">
      <c r="A176" s="31"/>
      <c r="B176" s="149"/>
      <c r="C176" s="150" t="s">
        <v>229</v>
      </c>
      <c r="D176" s="150" t="s">
        <v>130</v>
      </c>
      <c r="E176" s="151" t="s">
        <v>439</v>
      </c>
      <c r="F176" s="152" t="s">
        <v>440</v>
      </c>
      <c r="G176" s="153" t="s">
        <v>265</v>
      </c>
      <c r="H176" s="154">
        <v>1</v>
      </c>
      <c r="I176" s="155"/>
      <c r="J176" s="156">
        <f t="shared" si="0"/>
        <v>0</v>
      </c>
      <c r="K176" s="157"/>
      <c r="L176" s="32"/>
      <c r="M176" s="158" t="s">
        <v>1</v>
      </c>
      <c r="N176" s="159" t="s">
        <v>39</v>
      </c>
      <c r="O176" s="60"/>
      <c r="P176" s="160">
        <f t="shared" si="1"/>
        <v>0</v>
      </c>
      <c r="Q176" s="160">
        <v>0</v>
      </c>
      <c r="R176" s="160">
        <f t="shared" si="2"/>
        <v>0</v>
      </c>
      <c r="S176" s="160">
        <v>0</v>
      </c>
      <c r="T176" s="161">
        <f t="shared" si="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62" t="s">
        <v>208</v>
      </c>
      <c r="AT176" s="162" t="s">
        <v>130</v>
      </c>
      <c r="AU176" s="162" t="s">
        <v>135</v>
      </c>
      <c r="AY176" s="16" t="s">
        <v>127</v>
      </c>
      <c r="BE176" s="163">
        <f t="shared" si="4"/>
        <v>0</v>
      </c>
      <c r="BF176" s="163">
        <f t="shared" si="5"/>
        <v>0</v>
      </c>
      <c r="BG176" s="163">
        <f t="shared" si="6"/>
        <v>0</v>
      </c>
      <c r="BH176" s="163">
        <f t="shared" si="7"/>
        <v>0</v>
      </c>
      <c r="BI176" s="163">
        <f t="shared" si="8"/>
        <v>0</v>
      </c>
      <c r="BJ176" s="16" t="s">
        <v>135</v>
      </c>
      <c r="BK176" s="163">
        <f t="shared" si="9"/>
        <v>0</v>
      </c>
      <c r="BL176" s="16" t="s">
        <v>208</v>
      </c>
      <c r="BM176" s="162" t="s">
        <v>441</v>
      </c>
    </row>
    <row r="177" spans="1:65" s="2" customFormat="1" ht="16.5" customHeight="1">
      <c r="A177" s="31"/>
      <c r="B177" s="149"/>
      <c r="C177" s="190" t="s">
        <v>236</v>
      </c>
      <c r="D177" s="190" t="s">
        <v>410</v>
      </c>
      <c r="E177" s="191" t="s">
        <v>442</v>
      </c>
      <c r="F177" s="192" t="s">
        <v>443</v>
      </c>
      <c r="G177" s="193" t="s">
        <v>265</v>
      </c>
      <c r="H177" s="194">
        <v>1</v>
      </c>
      <c r="I177" s="195"/>
      <c r="J177" s="196">
        <f t="shared" si="0"/>
        <v>0</v>
      </c>
      <c r="K177" s="197"/>
      <c r="L177" s="198"/>
      <c r="M177" s="199" t="s">
        <v>1</v>
      </c>
      <c r="N177" s="200" t="s">
        <v>39</v>
      </c>
      <c r="O177" s="60"/>
      <c r="P177" s="160">
        <f t="shared" si="1"/>
        <v>0</v>
      </c>
      <c r="Q177" s="160">
        <v>0</v>
      </c>
      <c r="R177" s="160">
        <f t="shared" si="2"/>
        <v>0</v>
      </c>
      <c r="S177" s="160">
        <v>0</v>
      </c>
      <c r="T177" s="161">
        <f t="shared" si="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2" t="s">
        <v>288</v>
      </c>
      <c r="AT177" s="162" t="s">
        <v>410</v>
      </c>
      <c r="AU177" s="162" t="s">
        <v>135</v>
      </c>
      <c r="AY177" s="16" t="s">
        <v>127</v>
      </c>
      <c r="BE177" s="163">
        <f t="shared" si="4"/>
        <v>0</v>
      </c>
      <c r="BF177" s="163">
        <f t="shared" si="5"/>
        <v>0</v>
      </c>
      <c r="BG177" s="163">
        <f t="shared" si="6"/>
        <v>0</v>
      </c>
      <c r="BH177" s="163">
        <f t="shared" si="7"/>
        <v>0</v>
      </c>
      <c r="BI177" s="163">
        <f t="shared" si="8"/>
        <v>0</v>
      </c>
      <c r="BJ177" s="16" t="s">
        <v>135</v>
      </c>
      <c r="BK177" s="163">
        <f t="shared" si="9"/>
        <v>0</v>
      </c>
      <c r="BL177" s="16" t="s">
        <v>208</v>
      </c>
      <c r="BM177" s="162" t="s">
        <v>444</v>
      </c>
    </row>
    <row r="178" spans="1:65" s="2" customFormat="1" ht="34.200000000000003" customHeight="1">
      <c r="A178" s="31"/>
      <c r="B178" s="149"/>
      <c r="C178" s="150" t="s">
        <v>241</v>
      </c>
      <c r="D178" s="150" t="s">
        <v>130</v>
      </c>
      <c r="E178" s="151" t="s">
        <v>445</v>
      </c>
      <c r="F178" s="152" t="s">
        <v>1212</v>
      </c>
      <c r="G178" s="153" t="s">
        <v>265</v>
      </c>
      <c r="H178" s="154">
        <v>1</v>
      </c>
      <c r="I178" s="155"/>
      <c r="J178" s="156">
        <f t="shared" si="0"/>
        <v>0</v>
      </c>
      <c r="K178" s="157"/>
      <c r="L178" s="32"/>
      <c r="M178" s="158" t="s">
        <v>1</v>
      </c>
      <c r="N178" s="159" t="s">
        <v>39</v>
      </c>
      <c r="O178" s="60"/>
      <c r="P178" s="160">
        <f t="shared" si="1"/>
        <v>0</v>
      </c>
      <c r="Q178" s="160">
        <v>0</v>
      </c>
      <c r="R178" s="160">
        <f t="shared" si="2"/>
        <v>0</v>
      </c>
      <c r="S178" s="160">
        <v>0</v>
      </c>
      <c r="T178" s="161">
        <f t="shared" si="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2" t="s">
        <v>208</v>
      </c>
      <c r="AT178" s="162" t="s">
        <v>130</v>
      </c>
      <c r="AU178" s="162" t="s">
        <v>135</v>
      </c>
      <c r="AY178" s="16" t="s">
        <v>127</v>
      </c>
      <c r="BE178" s="163">
        <f t="shared" si="4"/>
        <v>0</v>
      </c>
      <c r="BF178" s="163">
        <f t="shared" si="5"/>
        <v>0</v>
      </c>
      <c r="BG178" s="163">
        <f t="shared" si="6"/>
        <v>0</v>
      </c>
      <c r="BH178" s="163">
        <f t="shared" si="7"/>
        <v>0</v>
      </c>
      <c r="BI178" s="163">
        <f t="shared" si="8"/>
        <v>0</v>
      </c>
      <c r="BJ178" s="16" t="s">
        <v>135</v>
      </c>
      <c r="BK178" s="163">
        <f t="shared" si="9"/>
        <v>0</v>
      </c>
      <c r="BL178" s="16" t="s">
        <v>208</v>
      </c>
      <c r="BM178" s="162" t="s">
        <v>446</v>
      </c>
    </row>
    <row r="179" spans="1:65" s="2" customFormat="1" ht="16.5" customHeight="1">
      <c r="A179" s="31"/>
      <c r="B179" s="149"/>
      <c r="C179" s="150" t="s">
        <v>246</v>
      </c>
      <c r="D179" s="150" t="s">
        <v>130</v>
      </c>
      <c r="E179" s="151" t="s">
        <v>447</v>
      </c>
      <c r="F179" s="152" t="s">
        <v>448</v>
      </c>
      <c r="G179" s="153" t="s">
        <v>265</v>
      </c>
      <c r="H179" s="154">
        <v>1</v>
      </c>
      <c r="I179" s="155"/>
      <c r="J179" s="156">
        <f t="shared" si="0"/>
        <v>0</v>
      </c>
      <c r="K179" s="157"/>
      <c r="L179" s="32"/>
      <c r="M179" s="158" t="s">
        <v>1</v>
      </c>
      <c r="N179" s="159" t="s">
        <v>39</v>
      </c>
      <c r="O179" s="60"/>
      <c r="P179" s="160">
        <f t="shared" si="1"/>
        <v>0</v>
      </c>
      <c r="Q179" s="160">
        <v>0</v>
      </c>
      <c r="R179" s="160">
        <f t="shared" si="2"/>
        <v>0</v>
      </c>
      <c r="S179" s="160">
        <v>0</v>
      </c>
      <c r="T179" s="161">
        <f t="shared" si="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2" t="s">
        <v>208</v>
      </c>
      <c r="AT179" s="162" t="s">
        <v>130</v>
      </c>
      <c r="AU179" s="162" t="s">
        <v>135</v>
      </c>
      <c r="AY179" s="16" t="s">
        <v>127</v>
      </c>
      <c r="BE179" s="163">
        <f t="shared" si="4"/>
        <v>0</v>
      </c>
      <c r="BF179" s="163">
        <f t="shared" si="5"/>
        <v>0</v>
      </c>
      <c r="BG179" s="163">
        <f t="shared" si="6"/>
        <v>0</v>
      </c>
      <c r="BH179" s="163">
        <f t="shared" si="7"/>
        <v>0</v>
      </c>
      <c r="BI179" s="163">
        <f t="shared" si="8"/>
        <v>0</v>
      </c>
      <c r="BJ179" s="16" t="s">
        <v>135</v>
      </c>
      <c r="BK179" s="163">
        <f t="shared" si="9"/>
        <v>0</v>
      </c>
      <c r="BL179" s="16" t="s">
        <v>208</v>
      </c>
      <c r="BM179" s="162" t="s">
        <v>449</v>
      </c>
    </row>
    <row r="180" spans="1:65" s="2" customFormat="1" ht="24.15" customHeight="1">
      <c r="A180" s="31"/>
      <c r="B180" s="149"/>
      <c r="C180" s="190" t="s">
        <v>250</v>
      </c>
      <c r="D180" s="190" t="s">
        <v>410</v>
      </c>
      <c r="E180" s="191" t="s">
        <v>450</v>
      </c>
      <c r="F180" s="192" t="s">
        <v>451</v>
      </c>
      <c r="G180" s="193" t="s">
        <v>265</v>
      </c>
      <c r="H180" s="194">
        <v>1</v>
      </c>
      <c r="I180" s="195"/>
      <c r="J180" s="196">
        <f t="shared" si="0"/>
        <v>0</v>
      </c>
      <c r="K180" s="197"/>
      <c r="L180" s="198"/>
      <c r="M180" s="199" t="s">
        <v>1</v>
      </c>
      <c r="N180" s="200" t="s">
        <v>39</v>
      </c>
      <c r="O180" s="60"/>
      <c r="P180" s="160">
        <f t="shared" si="1"/>
        <v>0</v>
      </c>
      <c r="Q180" s="160">
        <v>0</v>
      </c>
      <c r="R180" s="160">
        <f t="shared" si="2"/>
        <v>0</v>
      </c>
      <c r="S180" s="160">
        <v>0</v>
      </c>
      <c r="T180" s="161">
        <f t="shared" si="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62" t="s">
        <v>288</v>
      </c>
      <c r="AT180" s="162" t="s">
        <v>410</v>
      </c>
      <c r="AU180" s="162" t="s">
        <v>135</v>
      </c>
      <c r="AY180" s="16" t="s">
        <v>127</v>
      </c>
      <c r="BE180" s="163">
        <f t="shared" si="4"/>
        <v>0</v>
      </c>
      <c r="BF180" s="163">
        <f t="shared" si="5"/>
        <v>0</v>
      </c>
      <c r="BG180" s="163">
        <f t="shared" si="6"/>
        <v>0</v>
      </c>
      <c r="BH180" s="163">
        <f t="shared" si="7"/>
        <v>0</v>
      </c>
      <c r="BI180" s="163">
        <f t="shared" si="8"/>
        <v>0</v>
      </c>
      <c r="BJ180" s="16" t="s">
        <v>135</v>
      </c>
      <c r="BK180" s="163">
        <f t="shared" si="9"/>
        <v>0</v>
      </c>
      <c r="BL180" s="16" t="s">
        <v>208</v>
      </c>
      <c r="BM180" s="162" t="s">
        <v>452</v>
      </c>
    </row>
    <row r="181" spans="1:65" s="12" customFormat="1" ht="22.95" customHeight="1">
      <c r="B181" s="136"/>
      <c r="D181" s="137" t="s">
        <v>72</v>
      </c>
      <c r="E181" s="147" t="s">
        <v>275</v>
      </c>
      <c r="F181" s="147" t="s">
        <v>276</v>
      </c>
      <c r="I181" s="139"/>
      <c r="J181" s="148">
        <f>BK181</f>
        <v>0</v>
      </c>
      <c r="L181" s="136"/>
      <c r="M181" s="141"/>
      <c r="N181" s="142"/>
      <c r="O181" s="142"/>
      <c r="P181" s="143">
        <f>SUM(P182:P191)</f>
        <v>0</v>
      </c>
      <c r="Q181" s="142"/>
      <c r="R181" s="143">
        <f>SUM(R182:R191)</f>
        <v>1.7033280000000002</v>
      </c>
      <c r="S181" s="142"/>
      <c r="T181" s="144">
        <f>SUM(T182:T191)</f>
        <v>0</v>
      </c>
      <c r="AR181" s="137" t="s">
        <v>135</v>
      </c>
      <c r="AT181" s="145" t="s">
        <v>72</v>
      </c>
      <c r="AU181" s="145" t="s">
        <v>80</v>
      </c>
      <c r="AY181" s="137" t="s">
        <v>127</v>
      </c>
      <c r="BK181" s="146">
        <f>SUM(BK182:BK191)</f>
        <v>0</v>
      </c>
    </row>
    <row r="182" spans="1:65" s="2" customFormat="1" ht="24.15" customHeight="1">
      <c r="A182" s="31"/>
      <c r="B182" s="149"/>
      <c r="C182" s="150" t="s">
        <v>254</v>
      </c>
      <c r="D182" s="150" t="s">
        <v>130</v>
      </c>
      <c r="E182" s="151" t="s">
        <v>453</v>
      </c>
      <c r="F182" s="152" t="s">
        <v>454</v>
      </c>
      <c r="G182" s="153" t="s">
        <v>133</v>
      </c>
      <c r="H182" s="154">
        <v>322.60000000000002</v>
      </c>
      <c r="I182" s="155"/>
      <c r="J182" s="156">
        <f>ROUND(I182*H182,2)</f>
        <v>0</v>
      </c>
      <c r="K182" s="157"/>
      <c r="L182" s="32"/>
      <c r="M182" s="158" t="s">
        <v>1</v>
      </c>
      <c r="N182" s="159" t="s">
        <v>39</v>
      </c>
      <c r="O182" s="60"/>
      <c r="P182" s="160">
        <f>O182*H182</f>
        <v>0</v>
      </c>
      <c r="Q182" s="160">
        <v>0</v>
      </c>
      <c r="R182" s="160">
        <f>Q182*H182</f>
        <v>0</v>
      </c>
      <c r="S182" s="160">
        <v>0</v>
      </c>
      <c r="T182" s="161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2" t="s">
        <v>208</v>
      </c>
      <c r="AT182" s="162" t="s">
        <v>130</v>
      </c>
      <c r="AU182" s="162" t="s">
        <v>135</v>
      </c>
      <c r="AY182" s="16" t="s">
        <v>127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6" t="s">
        <v>135</v>
      </c>
      <c r="BK182" s="163">
        <f>ROUND(I182*H182,2)</f>
        <v>0</v>
      </c>
      <c r="BL182" s="16" t="s">
        <v>208</v>
      </c>
      <c r="BM182" s="162" t="s">
        <v>455</v>
      </c>
    </row>
    <row r="183" spans="1:65" s="2" customFormat="1" ht="16.5" customHeight="1">
      <c r="A183" s="31"/>
      <c r="B183" s="149"/>
      <c r="C183" s="190" t="s">
        <v>262</v>
      </c>
      <c r="D183" s="190" t="s">
        <v>410</v>
      </c>
      <c r="E183" s="191" t="s">
        <v>456</v>
      </c>
      <c r="F183" s="192" t="s">
        <v>457</v>
      </c>
      <c r="G183" s="193" t="s">
        <v>133</v>
      </c>
      <c r="H183" s="194">
        <v>322.60000000000002</v>
      </c>
      <c r="I183" s="195"/>
      <c r="J183" s="196">
        <f>ROUND(I183*H183,2)</f>
        <v>0</v>
      </c>
      <c r="K183" s="197"/>
      <c r="L183" s="198"/>
      <c r="M183" s="199" t="s">
        <v>1</v>
      </c>
      <c r="N183" s="200" t="s">
        <v>39</v>
      </c>
      <c r="O183" s="60"/>
      <c r="P183" s="160">
        <f>O183*H183</f>
        <v>0</v>
      </c>
      <c r="Q183" s="160">
        <v>5.28E-3</v>
      </c>
      <c r="R183" s="160">
        <f>Q183*H183</f>
        <v>1.7033280000000002</v>
      </c>
      <c r="S183" s="160">
        <v>0</v>
      </c>
      <c r="T183" s="161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2" t="s">
        <v>288</v>
      </c>
      <c r="AT183" s="162" t="s">
        <v>410</v>
      </c>
      <c r="AU183" s="162" t="s">
        <v>135</v>
      </c>
      <c r="AY183" s="16" t="s">
        <v>127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6" t="s">
        <v>135</v>
      </c>
      <c r="BK183" s="163">
        <f>ROUND(I183*H183,2)</f>
        <v>0</v>
      </c>
      <c r="BL183" s="16" t="s">
        <v>208</v>
      </c>
      <c r="BM183" s="162" t="s">
        <v>458</v>
      </c>
    </row>
    <row r="184" spans="1:65" s="2" customFormat="1" ht="24.15" customHeight="1">
      <c r="A184" s="31"/>
      <c r="B184" s="149"/>
      <c r="C184" s="150" t="s">
        <v>267</v>
      </c>
      <c r="D184" s="150" t="s">
        <v>130</v>
      </c>
      <c r="E184" s="151" t="s">
        <v>459</v>
      </c>
      <c r="F184" s="152" t="s">
        <v>460</v>
      </c>
      <c r="G184" s="153" t="s">
        <v>133</v>
      </c>
      <c r="H184" s="154">
        <v>29.61</v>
      </c>
      <c r="I184" s="155"/>
      <c r="J184" s="156">
        <f>ROUND(I184*H184,2)</f>
        <v>0</v>
      </c>
      <c r="K184" s="157"/>
      <c r="L184" s="32"/>
      <c r="M184" s="158" t="s">
        <v>1</v>
      </c>
      <c r="N184" s="159" t="s">
        <v>39</v>
      </c>
      <c r="O184" s="60"/>
      <c r="P184" s="160">
        <f>O184*H184</f>
        <v>0</v>
      </c>
      <c r="Q184" s="160">
        <v>0</v>
      </c>
      <c r="R184" s="160">
        <f>Q184*H184</f>
        <v>0</v>
      </c>
      <c r="S184" s="160">
        <v>0</v>
      </c>
      <c r="T184" s="161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2" t="s">
        <v>208</v>
      </c>
      <c r="AT184" s="162" t="s">
        <v>130</v>
      </c>
      <c r="AU184" s="162" t="s">
        <v>135</v>
      </c>
      <c r="AY184" s="16" t="s">
        <v>127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6" t="s">
        <v>135</v>
      </c>
      <c r="BK184" s="163">
        <f>ROUND(I184*H184,2)</f>
        <v>0</v>
      </c>
      <c r="BL184" s="16" t="s">
        <v>208</v>
      </c>
      <c r="BM184" s="162" t="s">
        <v>461</v>
      </c>
    </row>
    <row r="185" spans="1:65" s="2" customFormat="1" ht="21.75" customHeight="1">
      <c r="A185" s="31"/>
      <c r="B185" s="149"/>
      <c r="C185" s="190" t="s">
        <v>271</v>
      </c>
      <c r="D185" s="190" t="s">
        <v>410</v>
      </c>
      <c r="E185" s="191" t="s">
        <v>462</v>
      </c>
      <c r="F185" s="192" t="s">
        <v>463</v>
      </c>
      <c r="G185" s="193" t="s">
        <v>464</v>
      </c>
      <c r="H185" s="194">
        <v>0.78200000000000003</v>
      </c>
      <c r="I185" s="195"/>
      <c r="J185" s="196">
        <f>ROUND(I185*H185,2)</f>
        <v>0</v>
      </c>
      <c r="K185" s="197"/>
      <c r="L185" s="198"/>
      <c r="M185" s="199" t="s">
        <v>1</v>
      </c>
      <c r="N185" s="200" t="s">
        <v>39</v>
      </c>
      <c r="O185" s="60"/>
      <c r="P185" s="160">
        <f>O185*H185</f>
        <v>0</v>
      </c>
      <c r="Q185" s="160">
        <v>0</v>
      </c>
      <c r="R185" s="160">
        <f>Q185*H185</f>
        <v>0</v>
      </c>
      <c r="S185" s="160">
        <v>0</v>
      </c>
      <c r="T185" s="161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62" t="s">
        <v>288</v>
      </c>
      <c r="AT185" s="162" t="s">
        <v>410</v>
      </c>
      <c r="AU185" s="162" t="s">
        <v>135</v>
      </c>
      <c r="AY185" s="16" t="s">
        <v>127</v>
      </c>
      <c r="BE185" s="163">
        <f>IF(N185="základná",J185,0)</f>
        <v>0</v>
      </c>
      <c r="BF185" s="163">
        <f>IF(N185="znížená",J185,0)</f>
        <v>0</v>
      </c>
      <c r="BG185" s="163">
        <f>IF(N185="zákl. prenesená",J185,0)</f>
        <v>0</v>
      </c>
      <c r="BH185" s="163">
        <f>IF(N185="zníž. prenesená",J185,0)</f>
        <v>0</v>
      </c>
      <c r="BI185" s="163">
        <f>IF(N185="nulová",J185,0)</f>
        <v>0</v>
      </c>
      <c r="BJ185" s="16" t="s">
        <v>135</v>
      </c>
      <c r="BK185" s="163">
        <f>ROUND(I185*H185,2)</f>
        <v>0</v>
      </c>
      <c r="BL185" s="16" t="s">
        <v>208</v>
      </c>
      <c r="BM185" s="162" t="s">
        <v>465</v>
      </c>
    </row>
    <row r="186" spans="1:65" s="13" customFormat="1">
      <c r="B186" s="164"/>
      <c r="D186" s="165" t="s">
        <v>140</v>
      </c>
      <c r="E186" s="172" t="s">
        <v>1</v>
      </c>
      <c r="F186" s="166" t="s">
        <v>466</v>
      </c>
      <c r="H186" s="167">
        <v>0.78200000000000003</v>
      </c>
      <c r="I186" s="168"/>
      <c r="L186" s="164"/>
      <c r="M186" s="169"/>
      <c r="N186" s="170"/>
      <c r="O186" s="170"/>
      <c r="P186" s="170"/>
      <c r="Q186" s="170"/>
      <c r="R186" s="170"/>
      <c r="S186" s="170"/>
      <c r="T186" s="171"/>
      <c r="AT186" s="172" t="s">
        <v>140</v>
      </c>
      <c r="AU186" s="172" t="s">
        <v>135</v>
      </c>
      <c r="AV186" s="13" t="s">
        <v>135</v>
      </c>
      <c r="AW186" s="13" t="s">
        <v>29</v>
      </c>
      <c r="AX186" s="13" t="s">
        <v>73</v>
      </c>
      <c r="AY186" s="172" t="s">
        <v>127</v>
      </c>
    </row>
    <row r="187" spans="1:65" s="14" customFormat="1">
      <c r="B187" s="173"/>
      <c r="D187" s="165" t="s">
        <v>140</v>
      </c>
      <c r="E187" s="174" t="s">
        <v>1</v>
      </c>
      <c r="F187" s="175" t="s">
        <v>163</v>
      </c>
      <c r="H187" s="176">
        <v>0.78200000000000003</v>
      </c>
      <c r="I187" s="177"/>
      <c r="L187" s="173"/>
      <c r="M187" s="178"/>
      <c r="N187" s="179"/>
      <c r="O187" s="179"/>
      <c r="P187" s="179"/>
      <c r="Q187" s="179"/>
      <c r="R187" s="179"/>
      <c r="S187" s="179"/>
      <c r="T187" s="180"/>
      <c r="AT187" s="174" t="s">
        <v>140</v>
      </c>
      <c r="AU187" s="174" t="s">
        <v>135</v>
      </c>
      <c r="AV187" s="14" t="s">
        <v>134</v>
      </c>
      <c r="AW187" s="14" t="s">
        <v>29</v>
      </c>
      <c r="AX187" s="14" t="s">
        <v>80</v>
      </c>
      <c r="AY187" s="174" t="s">
        <v>127</v>
      </c>
    </row>
    <row r="188" spans="1:65" s="2" customFormat="1" ht="16.5" customHeight="1">
      <c r="A188" s="31"/>
      <c r="B188" s="149"/>
      <c r="C188" s="150" t="s">
        <v>277</v>
      </c>
      <c r="D188" s="150" t="s">
        <v>130</v>
      </c>
      <c r="E188" s="151" t="s">
        <v>467</v>
      </c>
      <c r="F188" s="152" t="s">
        <v>468</v>
      </c>
      <c r="G188" s="153" t="s">
        <v>160</v>
      </c>
      <c r="H188" s="154">
        <v>1937.155</v>
      </c>
      <c r="I188" s="155"/>
      <c r="J188" s="156">
        <f>ROUND(I188*H188,2)</f>
        <v>0</v>
      </c>
      <c r="K188" s="157"/>
      <c r="L188" s="32"/>
      <c r="M188" s="158" t="s">
        <v>1</v>
      </c>
      <c r="N188" s="159" t="s">
        <v>39</v>
      </c>
      <c r="O188" s="60"/>
      <c r="P188" s="160">
        <f>O188*H188</f>
        <v>0</v>
      </c>
      <c r="Q188" s="160">
        <v>0</v>
      </c>
      <c r="R188" s="160">
        <f>Q188*H188</f>
        <v>0</v>
      </c>
      <c r="S188" s="160">
        <v>0</v>
      </c>
      <c r="T188" s="161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62" t="s">
        <v>208</v>
      </c>
      <c r="AT188" s="162" t="s">
        <v>130</v>
      </c>
      <c r="AU188" s="162" t="s">
        <v>135</v>
      </c>
      <c r="AY188" s="16" t="s">
        <v>127</v>
      </c>
      <c r="BE188" s="163">
        <f>IF(N188="základná",J188,0)</f>
        <v>0</v>
      </c>
      <c r="BF188" s="163">
        <f>IF(N188="znížená",J188,0)</f>
        <v>0</v>
      </c>
      <c r="BG188" s="163">
        <f>IF(N188="zákl. prenesená",J188,0)</f>
        <v>0</v>
      </c>
      <c r="BH188" s="163">
        <f>IF(N188="zníž. prenesená",J188,0)</f>
        <v>0</v>
      </c>
      <c r="BI188" s="163">
        <f>IF(N188="nulová",J188,0)</f>
        <v>0</v>
      </c>
      <c r="BJ188" s="16" t="s">
        <v>135</v>
      </c>
      <c r="BK188" s="163">
        <f>ROUND(I188*H188,2)</f>
        <v>0</v>
      </c>
      <c r="BL188" s="16" t="s">
        <v>208</v>
      </c>
      <c r="BM188" s="162" t="s">
        <v>469</v>
      </c>
    </row>
    <row r="189" spans="1:65" s="2" customFormat="1" ht="24.15" customHeight="1">
      <c r="A189" s="31"/>
      <c r="B189" s="149"/>
      <c r="C189" s="190" t="s">
        <v>284</v>
      </c>
      <c r="D189" s="190" t="s">
        <v>410</v>
      </c>
      <c r="E189" s="191" t="s">
        <v>470</v>
      </c>
      <c r="F189" s="192" t="s">
        <v>471</v>
      </c>
      <c r="G189" s="193" t="s">
        <v>464</v>
      </c>
      <c r="H189" s="194">
        <v>4.843</v>
      </c>
      <c r="I189" s="195"/>
      <c r="J189" s="196">
        <f>ROUND(I189*H189,2)</f>
        <v>0</v>
      </c>
      <c r="K189" s="197"/>
      <c r="L189" s="198"/>
      <c r="M189" s="199" t="s">
        <v>1</v>
      </c>
      <c r="N189" s="200" t="s">
        <v>39</v>
      </c>
      <c r="O189" s="60"/>
      <c r="P189" s="160">
        <f>O189*H189</f>
        <v>0</v>
      </c>
      <c r="Q189" s="160">
        <v>0</v>
      </c>
      <c r="R189" s="160">
        <f>Q189*H189</f>
        <v>0</v>
      </c>
      <c r="S189" s="160">
        <v>0</v>
      </c>
      <c r="T189" s="161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62" t="s">
        <v>288</v>
      </c>
      <c r="AT189" s="162" t="s">
        <v>410</v>
      </c>
      <c r="AU189" s="162" t="s">
        <v>135</v>
      </c>
      <c r="AY189" s="16" t="s">
        <v>127</v>
      </c>
      <c r="BE189" s="163">
        <f>IF(N189="základná",J189,0)</f>
        <v>0</v>
      </c>
      <c r="BF189" s="163">
        <f>IF(N189="znížená",J189,0)</f>
        <v>0</v>
      </c>
      <c r="BG189" s="163">
        <f>IF(N189="zákl. prenesená",J189,0)</f>
        <v>0</v>
      </c>
      <c r="BH189" s="163">
        <f>IF(N189="zníž. prenesená",J189,0)</f>
        <v>0</v>
      </c>
      <c r="BI189" s="163">
        <f>IF(N189="nulová",J189,0)</f>
        <v>0</v>
      </c>
      <c r="BJ189" s="16" t="s">
        <v>135</v>
      </c>
      <c r="BK189" s="163">
        <f>ROUND(I189*H189,2)</f>
        <v>0</v>
      </c>
      <c r="BL189" s="16" t="s">
        <v>208</v>
      </c>
      <c r="BM189" s="162" t="s">
        <v>472</v>
      </c>
    </row>
    <row r="190" spans="1:65" s="13" customFormat="1">
      <c r="B190" s="164"/>
      <c r="D190" s="165" t="s">
        <v>140</v>
      </c>
      <c r="E190" s="172" t="s">
        <v>1</v>
      </c>
      <c r="F190" s="166" t="s">
        <v>473</v>
      </c>
      <c r="H190" s="167">
        <v>4.843</v>
      </c>
      <c r="I190" s="168"/>
      <c r="L190" s="164"/>
      <c r="M190" s="169"/>
      <c r="N190" s="170"/>
      <c r="O190" s="170"/>
      <c r="P190" s="170"/>
      <c r="Q190" s="170"/>
      <c r="R190" s="170"/>
      <c r="S190" s="170"/>
      <c r="T190" s="171"/>
      <c r="AT190" s="172" t="s">
        <v>140</v>
      </c>
      <c r="AU190" s="172" t="s">
        <v>135</v>
      </c>
      <c r="AV190" s="13" t="s">
        <v>135</v>
      </c>
      <c r="AW190" s="13" t="s">
        <v>29</v>
      </c>
      <c r="AX190" s="13" t="s">
        <v>73</v>
      </c>
      <c r="AY190" s="172" t="s">
        <v>127</v>
      </c>
    </row>
    <row r="191" spans="1:65" s="14" customFormat="1">
      <c r="B191" s="173"/>
      <c r="D191" s="165" t="s">
        <v>140</v>
      </c>
      <c r="E191" s="174" t="s">
        <v>1</v>
      </c>
      <c r="F191" s="175" t="s">
        <v>163</v>
      </c>
      <c r="H191" s="176">
        <v>4.843</v>
      </c>
      <c r="I191" s="177"/>
      <c r="L191" s="173"/>
      <c r="M191" s="178"/>
      <c r="N191" s="179"/>
      <c r="O191" s="179"/>
      <c r="P191" s="179"/>
      <c r="Q191" s="179"/>
      <c r="R191" s="179"/>
      <c r="S191" s="179"/>
      <c r="T191" s="180"/>
      <c r="AT191" s="174" t="s">
        <v>140</v>
      </c>
      <c r="AU191" s="174" t="s">
        <v>135</v>
      </c>
      <c r="AV191" s="14" t="s">
        <v>134</v>
      </c>
      <c r="AW191" s="14" t="s">
        <v>29</v>
      </c>
      <c r="AX191" s="14" t="s">
        <v>80</v>
      </c>
      <c r="AY191" s="174" t="s">
        <v>127</v>
      </c>
    </row>
    <row r="192" spans="1:65" s="12" customFormat="1" ht="22.95" customHeight="1">
      <c r="B192" s="136"/>
      <c r="D192" s="137" t="s">
        <v>72</v>
      </c>
      <c r="E192" s="147" t="s">
        <v>282</v>
      </c>
      <c r="F192" s="147" t="s">
        <v>283</v>
      </c>
      <c r="I192" s="139"/>
      <c r="J192" s="148">
        <f>BK192</f>
        <v>0</v>
      </c>
      <c r="L192" s="136"/>
      <c r="M192" s="141"/>
      <c r="N192" s="142"/>
      <c r="O192" s="142"/>
      <c r="P192" s="143">
        <f>SUM(P193:P195)</f>
        <v>0</v>
      </c>
      <c r="Q192" s="142"/>
      <c r="R192" s="143">
        <f>SUM(R193:R195)</f>
        <v>0</v>
      </c>
      <c r="S192" s="142"/>
      <c r="T192" s="144">
        <f>SUM(T193:T195)</f>
        <v>0</v>
      </c>
      <c r="AR192" s="137" t="s">
        <v>135</v>
      </c>
      <c r="AT192" s="145" t="s">
        <v>72</v>
      </c>
      <c r="AU192" s="145" t="s">
        <v>80</v>
      </c>
      <c r="AY192" s="137" t="s">
        <v>127</v>
      </c>
      <c r="BK192" s="146">
        <f>SUM(BK193:BK195)</f>
        <v>0</v>
      </c>
    </row>
    <row r="193" spans="1:65" s="2" customFormat="1" ht="24.15" customHeight="1">
      <c r="A193" s="31"/>
      <c r="B193" s="149"/>
      <c r="C193" s="150" t="s">
        <v>288</v>
      </c>
      <c r="D193" s="150" t="s">
        <v>130</v>
      </c>
      <c r="E193" s="151" t="s">
        <v>474</v>
      </c>
      <c r="F193" s="152" t="s">
        <v>475</v>
      </c>
      <c r="G193" s="153" t="s">
        <v>160</v>
      </c>
      <c r="H193" s="154">
        <v>77.2</v>
      </c>
      <c r="I193" s="155"/>
      <c r="J193" s="156">
        <f>ROUND(I193*H193,2)</f>
        <v>0</v>
      </c>
      <c r="K193" s="157"/>
      <c r="L193" s="32"/>
      <c r="M193" s="158" t="s">
        <v>1</v>
      </c>
      <c r="N193" s="159" t="s">
        <v>39</v>
      </c>
      <c r="O193" s="60"/>
      <c r="P193" s="160">
        <f>O193*H193</f>
        <v>0</v>
      </c>
      <c r="Q193" s="160">
        <v>0</v>
      </c>
      <c r="R193" s="160">
        <f>Q193*H193</f>
        <v>0</v>
      </c>
      <c r="S193" s="160">
        <v>0</v>
      </c>
      <c r="T193" s="161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62" t="s">
        <v>208</v>
      </c>
      <c r="AT193" s="162" t="s">
        <v>130</v>
      </c>
      <c r="AU193" s="162" t="s">
        <v>135</v>
      </c>
      <c r="AY193" s="16" t="s">
        <v>127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6" t="s">
        <v>135</v>
      </c>
      <c r="BK193" s="163">
        <f>ROUND(I193*H193,2)</f>
        <v>0</v>
      </c>
      <c r="BL193" s="16" t="s">
        <v>208</v>
      </c>
      <c r="BM193" s="162" t="s">
        <v>476</v>
      </c>
    </row>
    <row r="194" spans="1:65" s="2" customFormat="1" ht="24.15" customHeight="1">
      <c r="A194" s="31"/>
      <c r="B194" s="149"/>
      <c r="C194" s="150" t="s">
        <v>295</v>
      </c>
      <c r="D194" s="150" t="s">
        <v>130</v>
      </c>
      <c r="E194" s="151" t="s">
        <v>477</v>
      </c>
      <c r="F194" s="152" t="s">
        <v>478</v>
      </c>
      <c r="G194" s="153" t="s">
        <v>160</v>
      </c>
      <c r="H194" s="154">
        <v>21.36</v>
      </c>
      <c r="I194" s="155"/>
      <c r="J194" s="156">
        <f>ROUND(I194*H194,2)</f>
        <v>0</v>
      </c>
      <c r="K194" s="157"/>
      <c r="L194" s="32"/>
      <c r="M194" s="158" t="s">
        <v>1</v>
      </c>
      <c r="N194" s="159" t="s">
        <v>39</v>
      </c>
      <c r="O194" s="60"/>
      <c r="P194" s="160">
        <f>O194*H194</f>
        <v>0</v>
      </c>
      <c r="Q194" s="160">
        <v>0</v>
      </c>
      <c r="R194" s="160">
        <f>Q194*H194</f>
        <v>0</v>
      </c>
      <c r="S194" s="160">
        <v>0</v>
      </c>
      <c r="T194" s="161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62" t="s">
        <v>208</v>
      </c>
      <c r="AT194" s="162" t="s">
        <v>130</v>
      </c>
      <c r="AU194" s="162" t="s">
        <v>135</v>
      </c>
      <c r="AY194" s="16" t="s">
        <v>127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6" t="s">
        <v>135</v>
      </c>
      <c r="BK194" s="163">
        <f>ROUND(I194*H194,2)</f>
        <v>0</v>
      </c>
      <c r="BL194" s="16" t="s">
        <v>208</v>
      </c>
      <c r="BM194" s="162" t="s">
        <v>479</v>
      </c>
    </row>
    <row r="195" spans="1:65" s="2" customFormat="1" ht="24.15" customHeight="1">
      <c r="A195" s="31"/>
      <c r="B195" s="149"/>
      <c r="C195" s="150" t="s">
        <v>299</v>
      </c>
      <c r="D195" s="150" t="s">
        <v>130</v>
      </c>
      <c r="E195" s="151" t="s">
        <v>480</v>
      </c>
      <c r="F195" s="152" t="s">
        <v>481</v>
      </c>
      <c r="G195" s="153" t="s">
        <v>239</v>
      </c>
      <c r="H195" s="154">
        <v>0.23</v>
      </c>
      <c r="I195" s="155"/>
      <c r="J195" s="156">
        <f>ROUND(I195*H195,2)</f>
        <v>0</v>
      </c>
      <c r="K195" s="157"/>
      <c r="L195" s="32"/>
      <c r="M195" s="158" t="s">
        <v>1</v>
      </c>
      <c r="N195" s="159" t="s">
        <v>39</v>
      </c>
      <c r="O195" s="60"/>
      <c r="P195" s="160">
        <f>O195*H195</f>
        <v>0</v>
      </c>
      <c r="Q195" s="160">
        <v>0</v>
      </c>
      <c r="R195" s="160">
        <f>Q195*H195</f>
        <v>0</v>
      </c>
      <c r="S195" s="160">
        <v>0</v>
      </c>
      <c r="T195" s="161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62" t="s">
        <v>208</v>
      </c>
      <c r="AT195" s="162" t="s">
        <v>130</v>
      </c>
      <c r="AU195" s="162" t="s">
        <v>135</v>
      </c>
      <c r="AY195" s="16" t="s">
        <v>127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6" t="s">
        <v>135</v>
      </c>
      <c r="BK195" s="163">
        <f>ROUND(I195*H195,2)</f>
        <v>0</v>
      </c>
      <c r="BL195" s="16" t="s">
        <v>208</v>
      </c>
      <c r="BM195" s="162" t="s">
        <v>482</v>
      </c>
    </row>
    <row r="196" spans="1:65" s="12" customFormat="1" ht="22.95" customHeight="1">
      <c r="B196" s="136"/>
      <c r="D196" s="137" t="s">
        <v>72</v>
      </c>
      <c r="E196" s="147" t="s">
        <v>293</v>
      </c>
      <c r="F196" s="147" t="s">
        <v>294</v>
      </c>
      <c r="I196" s="139"/>
      <c r="J196" s="148">
        <f>BK196</f>
        <v>0</v>
      </c>
      <c r="L196" s="136"/>
      <c r="M196" s="141"/>
      <c r="N196" s="142"/>
      <c r="O196" s="142"/>
      <c r="P196" s="143">
        <f>SUM(P197:P200)</f>
        <v>0</v>
      </c>
      <c r="Q196" s="142"/>
      <c r="R196" s="143">
        <f>SUM(R197:R200)</f>
        <v>0</v>
      </c>
      <c r="S196" s="142"/>
      <c r="T196" s="144">
        <f>SUM(T197:T200)</f>
        <v>0</v>
      </c>
      <c r="AR196" s="137" t="s">
        <v>135</v>
      </c>
      <c r="AT196" s="145" t="s">
        <v>72</v>
      </c>
      <c r="AU196" s="145" t="s">
        <v>80</v>
      </c>
      <c r="AY196" s="137" t="s">
        <v>127</v>
      </c>
      <c r="BK196" s="146">
        <f>SUM(BK197:BK200)</f>
        <v>0</v>
      </c>
    </row>
    <row r="197" spans="1:65" s="2" customFormat="1" ht="24.15" customHeight="1">
      <c r="A197" s="31"/>
      <c r="B197" s="149"/>
      <c r="C197" s="150" t="s">
        <v>305</v>
      </c>
      <c r="D197" s="150" t="s">
        <v>130</v>
      </c>
      <c r="E197" s="151" t="s">
        <v>483</v>
      </c>
      <c r="F197" s="152" t="s">
        <v>484</v>
      </c>
      <c r="G197" s="153" t="s">
        <v>133</v>
      </c>
      <c r="H197" s="154">
        <v>322.60000000000002</v>
      </c>
      <c r="I197" s="155"/>
      <c r="J197" s="156">
        <f>ROUND(I197*H197,2)</f>
        <v>0</v>
      </c>
      <c r="K197" s="157"/>
      <c r="L197" s="32"/>
      <c r="M197" s="158" t="s">
        <v>1</v>
      </c>
      <c r="N197" s="159" t="s">
        <v>39</v>
      </c>
      <c r="O197" s="60"/>
      <c r="P197" s="160">
        <f>O197*H197</f>
        <v>0</v>
      </c>
      <c r="Q197" s="160">
        <v>0</v>
      </c>
      <c r="R197" s="160">
        <f>Q197*H197</f>
        <v>0</v>
      </c>
      <c r="S197" s="160">
        <v>0</v>
      </c>
      <c r="T197" s="161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62" t="s">
        <v>208</v>
      </c>
      <c r="AT197" s="162" t="s">
        <v>130</v>
      </c>
      <c r="AU197" s="162" t="s">
        <v>135</v>
      </c>
      <c r="AY197" s="16" t="s">
        <v>127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6" t="s">
        <v>135</v>
      </c>
      <c r="BK197" s="163">
        <f>ROUND(I197*H197,2)</f>
        <v>0</v>
      </c>
      <c r="BL197" s="16" t="s">
        <v>208</v>
      </c>
      <c r="BM197" s="162" t="s">
        <v>485</v>
      </c>
    </row>
    <row r="198" spans="1:65" s="13" customFormat="1">
      <c r="B198" s="164"/>
      <c r="D198" s="165" t="s">
        <v>140</v>
      </c>
      <c r="E198" s="172" t="s">
        <v>1</v>
      </c>
      <c r="F198" s="166" t="s">
        <v>486</v>
      </c>
      <c r="H198" s="167">
        <v>322.60000000000002</v>
      </c>
      <c r="I198" s="168"/>
      <c r="L198" s="164"/>
      <c r="M198" s="169"/>
      <c r="N198" s="170"/>
      <c r="O198" s="170"/>
      <c r="P198" s="170"/>
      <c r="Q198" s="170"/>
      <c r="R198" s="170"/>
      <c r="S198" s="170"/>
      <c r="T198" s="171"/>
      <c r="AT198" s="172" t="s">
        <v>140</v>
      </c>
      <c r="AU198" s="172" t="s">
        <v>135</v>
      </c>
      <c r="AV198" s="13" t="s">
        <v>135</v>
      </c>
      <c r="AW198" s="13" t="s">
        <v>29</v>
      </c>
      <c r="AX198" s="13" t="s">
        <v>73</v>
      </c>
      <c r="AY198" s="172" t="s">
        <v>127</v>
      </c>
    </row>
    <row r="199" spans="1:65" s="14" customFormat="1">
      <c r="B199" s="173"/>
      <c r="D199" s="165" t="s">
        <v>140</v>
      </c>
      <c r="E199" s="174" t="s">
        <v>1</v>
      </c>
      <c r="F199" s="175" t="s">
        <v>163</v>
      </c>
      <c r="H199" s="176">
        <v>322.60000000000002</v>
      </c>
      <c r="I199" s="177"/>
      <c r="L199" s="173"/>
      <c r="M199" s="178"/>
      <c r="N199" s="179"/>
      <c r="O199" s="179"/>
      <c r="P199" s="179"/>
      <c r="Q199" s="179"/>
      <c r="R199" s="179"/>
      <c r="S199" s="179"/>
      <c r="T199" s="180"/>
      <c r="AT199" s="174" t="s">
        <v>140</v>
      </c>
      <c r="AU199" s="174" t="s">
        <v>135</v>
      </c>
      <c r="AV199" s="14" t="s">
        <v>134</v>
      </c>
      <c r="AW199" s="14" t="s">
        <v>29</v>
      </c>
      <c r="AX199" s="14" t="s">
        <v>80</v>
      </c>
      <c r="AY199" s="174" t="s">
        <v>127</v>
      </c>
    </row>
    <row r="200" spans="1:65" s="2" customFormat="1" ht="21.75" customHeight="1">
      <c r="A200" s="31"/>
      <c r="B200" s="149"/>
      <c r="C200" s="150" t="s">
        <v>310</v>
      </c>
      <c r="D200" s="150" t="s">
        <v>130</v>
      </c>
      <c r="E200" s="151" t="s">
        <v>487</v>
      </c>
      <c r="F200" s="152" t="s">
        <v>488</v>
      </c>
      <c r="G200" s="153" t="s">
        <v>239</v>
      </c>
      <c r="H200" s="154">
        <v>24.405000000000001</v>
      </c>
      <c r="I200" s="155"/>
      <c r="J200" s="156">
        <f>ROUND(I200*H200,2)</f>
        <v>0</v>
      </c>
      <c r="K200" s="157"/>
      <c r="L200" s="32"/>
      <c r="M200" s="158" t="s">
        <v>1</v>
      </c>
      <c r="N200" s="159" t="s">
        <v>39</v>
      </c>
      <c r="O200" s="60"/>
      <c r="P200" s="160">
        <f>O200*H200</f>
        <v>0</v>
      </c>
      <c r="Q200" s="160">
        <v>0</v>
      </c>
      <c r="R200" s="160">
        <f>Q200*H200</f>
        <v>0</v>
      </c>
      <c r="S200" s="160">
        <v>0</v>
      </c>
      <c r="T200" s="161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62" t="s">
        <v>208</v>
      </c>
      <c r="AT200" s="162" t="s">
        <v>130</v>
      </c>
      <c r="AU200" s="162" t="s">
        <v>135</v>
      </c>
      <c r="AY200" s="16" t="s">
        <v>127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6" t="s">
        <v>135</v>
      </c>
      <c r="BK200" s="163">
        <f>ROUND(I200*H200,2)</f>
        <v>0</v>
      </c>
      <c r="BL200" s="16" t="s">
        <v>208</v>
      </c>
      <c r="BM200" s="162" t="s">
        <v>489</v>
      </c>
    </row>
    <row r="201" spans="1:65" s="12" customFormat="1" ht="22.95" customHeight="1">
      <c r="B201" s="136"/>
      <c r="D201" s="137" t="s">
        <v>72</v>
      </c>
      <c r="E201" s="147" t="s">
        <v>303</v>
      </c>
      <c r="F201" s="147" t="s">
        <v>304</v>
      </c>
      <c r="I201" s="139"/>
      <c r="J201" s="148">
        <f>BK201</f>
        <v>0</v>
      </c>
      <c r="L201" s="136"/>
      <c r="M201" s="141"/>
      <c r="N201" s="142"/>
      <c r="O201" s="142"/>
      <c r="P201" s="143">
        <f>SUM(P202:P235)</f>
        <v>0</v>
      </c>
      <c r="Q201" s="142"/>
      <c r="R201" s="143">
        <f>SUM(R202:R235)</f>
        <v>0</v>
      </c>
      <c r="S201" s="142"/>
      <c r="T201" s="144">
        <f>SUM(T202:T235)</f>
        <v>0</v>
      </c>
      <c r="AR201" s="137" t="s">
        <v>135</v>
      </c>
      <c r="AT201" s="145" t="s">
        <v>72</v>
      </c>
      <c r="AU201" s="145" t="s">
        <v>80</v>
      </c>
      <c r="AY201" s="137" t="s">
        <v>127</v>
      </c>
      <c r="BK201" s="146">
        <f>SUM(BK202:BK235)</f>
        <v>0</v>
      </c>
    </row>
    <row r="202" spans="1:65" s="2" customFormat="1" ht="24.15" customHeight="1">
      <c r="A202" s="31"/>
      <c r="B202" s="149"/>
      <c r="C202" s="150" t="s">
        <v>315</v>
      </c>
      <c r="D202" s="150" t="s">
        <v>130</v>
      </c>
      <c r="E202" s="151" t="s">
        <v>490</v>
      </c>
      <c r="F202" s="152" t="s">
        <v>491</v>
      </c>
      <c r="G202" s="153" t="s">
        <v>160</v>
      </c>
      <c r="H202" s="154">
        <v>19.5</v>
      </c>
      <c r="I202" s="155"/>
      <c r="J202" s="156">
        <f>ROUND(I202*H202,2)</f>
        <v>0</v>
      </c>
      <c r="K202" s="157"/>
      <c r="L202" s="32"/>
      <c r="M202" s="158" t="s">
        <v>1</v>
      </c>
      <c r="N202" s="159" t="s">
        <v>39</v>
      </c>
      <c r="O202" s="60"/>
      <c r="P202" s="160">
        <f>O202*H202</f>
        <v>0</v>
      </c>
      <c r="Q202" s="160">
        <v>0</v>
      </c>
      <c r="R202" s="160">
        <f>Q202*H202</f>
        <v>0</v>
      </c>
      <c r="S202" s="160">
        <v>0</v>
      </c>
      <c r="T202" s="161">
        <f>S202*H202</f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62" t="s">
        <v>208</v>
      </c>
      <c r="AT202" s="162" t="s">
        <v>130</v>
      </c>
      <c r="AU202" s="162" t="s">
        <v>135</v>
      </c>
      <c r="AY202" s="16" t="s">
        <v>127</v>
      </c>
      <c r="BE202" s="163">
        <f>IF(N202="základná",J202,0)</f>
        <v>0</v>
      </c>
      <c r="BF202" s="163">
        <f>IF(N202="znížená",J202,0)</f>
        <v>0</v>
      </c>
      <c r="BG202" s="163">
        <f>IF(N202="zákl. prenesená",J202,0)</f>
        <v>0</v>
      </c>
      <c r="BH202" s="163">
        <f>IF(N202="zníž. prenesená",J202,0)</f>
        <v>0</v>
      </c>
      <c r="BI202" s="163">
        <f>IF(N202="nulová",J202,0)</f>
        <v>0</v>
      </c>
      <c r="BJ202" s="16" t="s">
        <v>135</v>
      </c>
      <c r="BK202" s="163">
        <f>ROUND(I202*H202,2)</f>
        <v>0</v>
      </c>
      <c r="BL202" s="16" t="s">
        <v>208</v>
      </c>
      <c r="BM202" s="162" t="s">
        <v>492</v>
      </c>
    </row>
    <row r="203" spans="1:65" s="13" customFormat="1">
      <c r="B203" s="164"/>
      <c r="D203" s="165" t="s">
        <v>140</v>
      </c>
      <c r="E203" s="172" t="s">
        <v>1</v>
      </c>
      <c r="F203" s="166" t="s">
        <v>162</v>
      </c>
      <c r="H203" s="167">
        <v>19.5</v>
      </c>
      <c r="I203" s="168"/>
      <c r="L203" s="164"/>
      <c r="M203" s="169"/>
      <c r="N203" s="170"/>
      <c r="O203" s="170"/>
      <c r="P203" s="170"/>
      <c r="Q203" s="170"/>
      <c r="R203" s="170"/>
      <c r="S203" s="170"/>
      <c r="T203" s="171"/>
      <c r="AT203" s="172" t="s">
        <v>140</v>
      </c>
      <c r="AU203" s="172" t="s">
        <v>135</v>
      </c>
      <c r="AV203" s="13" t="s">
        <v>135</v>
      </c>
      <c r="AW203" s="13" t="s">
        <v>29</v>
      </c>
      <c r="AX203" s="13" t="s">
        <v>73</v>
      </c>
      <c r="AY203" s="172" t="s">
        <v>127</v>
      </c>
    </row>
    <row r="204" spans="1:65" s="14" customFormat="1">
      <c r="B204" s="173"/>
      <c r="D204" s="165" t="s">
        <v>140</v>
      </c>
      <c r="E204" s="174" t="s">
        <v>1</v>
      </c>
      <c r="F204" s="175" t="s">
        <v>163</v>
      </c>
      <c r="H204" s="176">
        <v>19.5</v>
      </c>
      <c r="I204" s="177"/>
      <c r="L204" s="173"/>
      <c r="M204" s="178"/>
      <c r="N204" s="179"/>
      <c r="O204" s="179"/>
      <c r="P204" s="179"/>
      <c r="Q204" s="179"/>
      <c r="R204" s="179"/>
      <c r="S204" s="179"/>
      <c r="T204" s="180"/>
      <c r="AT204" s="174" t="s">
        <v>140</v>
      </c>
      <c r="AU204" s="174" t="s">
        <v>135</v>
      </c>
      <c r="AV204" s="14" t="s">
        <v>134</v>
      </c>
      <c r="AW204" s="14" t="s">
        <v>29</v>
      </c>
      <c r="AX204" s="14" t="s">
        <v>80</v>
      </c>
      <c r="AY204" s="174" t="s">
        <v>127</v>
      </c>
    </row>
    <row r="205" spans="1:65" s="2" customFormat="1" ht="16.5" customHeight="1">
      <c r="A205" s="31"/>
      <c r="B205" s="149"/>
      <c r="C205" s="150" t="s">
        <v>320</v>
      </c>
      <c r="D205" s="150" t="s">
        <v>130</v>
      </c>
      <c r="E205" s="151" t="s">
        <v>493</v>
      </c>
      <c r="F205" s="152" t="s">
        <v>494</v>
      </c>
      <c r="G205" s="153" t="s">
        <v>160</v>
      </c>
      <c r="H205" s="154">
        <v>44.9</v>
      </c>
      <c r="I205" s="155"/>
      <c r="J205" s="156">
        <f>ROUND(I205*H205,2)</f>
        <v>0</v>
      </c>
      <c r="K205" s="157"/>
      <c r="L205" s="32"/>
      <c r="M205" s="158" t="s">
        <v>1</v>
      </c>
      <c r="N205" s="159" t="s">
        <v>39</v>
      </c>
      <c r="O205" s="60"/>
      <c r="P205" s="160">
        <f>O205*H205</f>
        <v>0</v>
      </c>
      <c r="Q205" s="160">
        <v>0</v>
      </c>
      <c r="R205" s="160">
        <f>Q205*H205</f>
        <v>0</v>
      </c>
      <c r="S205" s="160">
        <v>0</v>
      </c>
      <c r="T205" s="161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62" t="s">
        <v>208</v>
      </c>
      <c r="AT205" s="162" t="s">
        <v>130</v>
      </c>
      <c r="AU205" s="162" t="s">
        <v>135</v>
      </c>
      <c r="AY205" s="16" t="s">
        <v>127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6" t="s">
        <v>135</v>
      </c>
      <c r="BK205" s="163">
        <f>ROUND(I205*H205,2)</f>
        <v>0</v>
      </c>
      <c r="BL205" s="16" t="s">
        <v>208</v>
      </c>
      <c r="BM205" s="162" t="s">
        <v>495</v>
      </c>
    </row>
    <row r="206" spans="1:65" s="13" customFormat="1">
      <c r="B206" s="164"/>
      <c r="D206" s="165" t="s">
        <v>140</v>
      </c>
      <c r="E206" s="172" t="s">
        <v>1</v>
      </c>
      <c r="F206" s="166" t="s">
        <v>168</v>
      </c>
      <c r="H206" s="167">
        <v>11.04</v>
      </c>
      <c r="I206" s="168"/>
      <c r="L206" s="164"/>
      <c r="M206" s="169"/>
      <c r="N206" s="170"/>
      <c r="O206" s="170"/>
      <c r="P206" s="170"/>
      <c r="Q206" s="170"/>
      <c r="R206" s="170"/>
      <c r="S206" s="170"/>
      <c r="T206" s="171"/>
      <c r="AT206" s="172" t="s">
        <v>140</v>
      </c>
      <c r="AU206" s="172" t="s">
        <v>135</v>
      </c>
      <c r="AV206" s="13" t="s">
        <v>135</v>
      </c>
      <c r="AW206" s="13" t="s">
        <v>29</v>
      </c>
      <c r="AX206" s="13" t="s">
        <v>73</v>
      </c>
      <c r="AY206" s="172" t="s">
        <v>127</v>
      </c>
    </row>
    <row r="207" spans="1:65" s="13" customFormat="1">
      <c r="B207" s="164"/>
      <c r="D207" s="165" t="s">
        <v>140</v>
      </c>
      <c r="E207" s="172" t="s">
        <v>1</v>
      </c>
      <c r="F207" s="166" t="s">
        <v>496</v>
      </c>
      <c r="H207" s="167">
        <v>7</v>
      </c>
      <c r="I207" s="168"/>
      <c r="L207" s="164"/>
      <c r="M207" s="169"/>
      <c r="N207" s="170"/>
      <c r="O207" s="170"/>
      <c r="P207" s="170"/>
      <c r="Q207" s="170"/>
      <c r="R207" s="170"/>
      <c r="S207" s="170"/>
      <c r="T207" s="171"/>
      <c r="AT207" s="172" t="s">
        <v>140</v>
      </c>
      <c r="AU207" s="172" t="s">
        <v>135</v>
      </c>
      <c r="AV207" s="13" t="s">
        <v>135</v>
      </c>
      <c r="AW207" s="13" t="s">
        <v>29</v>
      </c>
      <c r="AX207" s="13" t="s">
        <v>73</v>
      </c>
      <c r="AY207" s="172" t="s">
        <v>127</v>
      </c>
    </row>
    <row r="208" spans="1:65" s="13" customFormat="1">
      <c r="B208" s="164"/>
      <c r="D208" s="165" t="s">
        <v>140</v>
      </c>
      <c r="E208" s="172" t="s">
        <v>1</v>
      </c>
      <c r="F208" s="166" t="s">
        <v>497</v>
      </c>
      <c r="H208" s="167">
        <v>6.7</v>
      </c>
      <c r="I208" s="168"/>
      <c r="L208" s="164"/>
      <c r="M208" s="169"/>
      <c r="N208" s="170"/>
      <c r="O208" s="170"/>
      <c r="P208" s="170"/>
      <c r="Q208" s="170"/>
      <c r="R208" s="170"/>
      <c r="S208" s="170"/>
      <c r="T208" s="171"/>
      <c r="AT208" s="172" t="s">
        <v>140</v>
      </c>
      <c r="AU208" s="172" t="s">
        <v>135</v>
      </c>
      <c r="AV208" s="13" t="s">
        <v>135</v>
      </c>
      <c r="AW208" s="13" t="s">
        <v>29</v>
      </c>
      <c r="AX208" s="13" t="s">
        <v>73</v>
      </c>
      <c r="AY208" s="172" t="s">
        <v>127</v>
      </c>
    </row>
    <row r="209" spans="1:65" s="13" customFormat="1">
      <c r="B209" s="164"/>
      <c r="D209" s="165" t="s">
        <v>140</v>
      </c>
      <c r="E209" s="172" t="s">
        <v>1</v>
      </c>
      <c r="F209" s="166" t="s">
        <v>498</v>
      </c>
      <c r="H209" s="167">
        <v>6.42</v>
      </c>
      <c r="I209" s="168"/>
      <c r="L209" s="164"/>
      <c r="M209" s="169"/>
      <c r="N209" s="170"/>
      <c r="O209" s="170"/>
      <c r="P209" s="170"/>
      <c r="Q209" s="170"/>
      <c r="R209" s="170"/>
      <c r="S209" s="170"/>
      <c r="T209" s="171"/>
      <c r="AT209" s="172" t="s">
        <v>140</v>
      </c>
      <c r="AU209" s="172" t="s">
        <v>135</v>
      </c>
      <c r="AV209" s="13" t="s">
        <v>135</v>
      </c>
      <c r="AW209" s="13" t="s">
        <v>29</v>
      </c>
      <c r="AX209" s="13" t="s">
        <v>73</v>
      </c>
      <c r="AY209" s="172" t="s">
        <v>127</v>
      </c>
    </row>
    <row r="210" spans="1:65" s="13" customFormat="1">
      <c r="B210" s="164"/>
      <c r="D210" s="165" t="s">
        <v>140</v>
      </c>
      <c r="E210" s="172" t="s">
        <v>1</v>
      </c>
      <c r="F210" s="166" t="s">
        <v>499</v>
      </c>
      <c r="H210" s="167">
        <v>4.1399999999999997</v>
      </c>
      <c r="I210" s="168"/>
      <c r="L210" s="164"/>
      <c r="M210" s="169"/>
      <c r="N210" s="170"/>
      <c r="O210" s="170"/>
      <c r="P210" s="170"/>
      <c r="Q210" s="170"/>
      <c r="R210" s="170"/>
      <c r="S210" s="170"/>
      <c r="T210" s="171"/>
      <c r="AT210" s="172" t="s">
        <v>140</v>
      </c>
      <c r="AU210" s="172" t="s">
        <v>135</v>
      </c>
      <c r="AV210" s="13" t="s">
        <v>135</v>
      </c>
      <c r="AW210" s="13" t="s">
        <v>29</v>
      </c>
      <c r="AX210" s="13" t="s">
        <v>73</v>
      </c>
      <c r="AY210" s="172" t="s">
        <v>127</v>
      </c>
    </row>
    <row r="211" spans="1:65" s="13" customFormat="1">
      <c r="B211" s="164"/>
      <c r="D211" s="165" t="s">
        <v>140</v>
      </c>
      <c r="E211" s="172" t="s">
        <v>1</v>
      </c>
      <c r="F211" s="166" t="s">
        <v>185</v>
      </c>
      <c r="H211" s="167">
        <v>9.6</v>
      </c>
      <c r="I211" s="168"/>
      <c r="L211" s="164"/>
      <c r="M211" s="169"/>
      <c r="N211" s="170"/>
      <c r="O211" s="170"/>
      <c r="P211" s="170"/>
      <c r="Q211" s="170"/>
      <c r="R211" s="170"/>
      <c r="S211" s="170"/>
      <c r="T211" s="171"/>
      <c r="AT211" s="172" t="s">
        <v>140</v>
      </c>
      <c r="AU211" s="172" t="s">
        <v>135</v>
      </c>
      <c r="AV211" s="13" t="s">
        <v>135</v>
      </c>
      <c r="AW211" s="13" t="s">
        <v>29</v>
      </c>
      <c r="AX211" s="13" t="s">
        <v>73</v>
      </c>
      <c r="AY211" s="172" t="s">
        <v>127</v>
      </c>
    </row>
    <row r="212" spans="1:65" s="14" customFormat="1">
      <c r="B212" s="173"/>
      <c r="D212" s="165" t="s">
        <v>140</v>
      </c>
      <c r="E212" s="174" t="s">
        <v>1</v>
      </c>
      <c r="F212" s="175" t="s">
        <v>163</v>
      </c>
      <c r="H212" s="176">
        <v>44.9</v>
      </c>
      <c r="I212" s="177"/>
      <c r="L212" s="173"/>
      <c r="M212" s="178"/>
      <c r="N212" s="179"/>
      <c r="O212" s="179"/>
      <c r="P212" s="179"/>
      <c r="Q212" s="179"/>
      <c r="R212" s="179"/>
      <c r="S212" s="179"/>
      <c r="T212" s="180"/>
      <c r="AT212" s="174" t="s">
        <v>140</v>
      </c>
      <c r="AU212" s="174" t="s">
        <v>135</v>
      </c>
      <c r="AV212" s="14" t="s">
        <v>134</v>
      </c>
      <c r="AW212" s="14" t="s">
        <v>29</v>
      </c>
      <c r="AX212" s="14" t="s">
        <v>80</v>
      </c>
      <c r="AY212" s="174" t="s">
        <v>127</v>
      </c>
    </row>
    <row r="213" spans="1:65" s="2" customFormat="1" ht="24.15" customHeight="1">
      <c r="A213" s="31"/>
      <c r="B213" s="149"/>
      <c r="C213" s="190" t="s">
        <v>325</v>
      </c>
      <c r="D213" s="190" t="s">
        <v>410</v>
      </c>
      <c r="E213" s="191" t="s">
        <v>500</v>
      </c>
      <c r="F213" s="192" t="s">
        <v>501</v>
      </c>
      <c r="G213" s="193" t="s">
        <v>265</v>
      </c>
      <c r="H213" s="194">
        <v>2</v>
      </c>
      <c r="I213" s="195"/>
      <c r="J213" s="196">
        <f t="shared" ref="J213:J219" si="10">ROUND(I213*H213,2)</f>
        <v>0</v>
      </c>
      <c r="K213" s="197"/>
      <c r="L213" s="198"/>
      <c r="M213" s="199" t="s">
        <v>1</v>
      </c>
      <c r="N213" s="200" t="s">
        <v>39</v>
      </c>
      <c r="O213" s="60"/>
      <c r="P213" s="160">
        <f t="shared" ref="P213:P219" si="11">O213*H213</f>
        <v>0</v>
      </c>
      <c r="Q213" s="160">
        <v>0</v>
      </c>
      <c r="R213" s="160">
        <f t="shared" ref="R213:R219" si="12">Q213*H213</f>
        <v>0</v>
      </c>
      <c r="S213" s="160">
        <v>0</v>
      </c>
      <c r="T213" s="161">
        <f t="shared" ref="T213:T219" si="13"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62" t="s">
        <v>288</v>
      </c>
      <c r="AT213" s="162" t="s">
        <v>410</v>
      </c>
      <c r="AU213" s="162" t="s">
        <v>135</v>
      </c>
      <c r="AY213" s="16" t="s">
        <v>127</v>
      </c>
      <c r="BE213" s="163">
        <f t="shared" ref="BE213:BE219" si="14">IF(N213="základná",J213,0)</f>
        <v>0</v>
      </c>
      <c r="BF213" s="163">
        <f t="shared" ref="BF213:BF219" si="15">IF(N213="znížená",J213,0)</f>
        <v>0</v>
      </c>
      <c r="BG213" s="163">
        <f t="shared" ref="BG213:BG219" si="16">IF(N213="zákl. prenesená",J213,0)</f>
        <v>0</v>
      </c>
      <c r="BH213" s="163">
        <f t="shared" ref="BH213:BH219" si="17">IF(N213="zníž. prenesená",J213,0)</f>
        <v>0</v>
      </c>
      <c r="BI213" s="163">
        <f t="shared" ref="BI213:BI219" si="18">IF(N213="nulová",J213,0)</f>
        <v>0</v>
      </c>
      <c r="BJ213" s="16" t="s">
        <v>135</v>
      </c>
      <c r="BK213" s="163">
        <f t="shared" ref="BK213:BK219" si="19">ROUND(I213*H213,2)</f>
        <v>0</v>
      </c>
      <c r="BL213" s="16" t="s">
        <v>208</v>
      </c>
      <c r="BM213" s="162" t="s">
        <v>502</v>
      </c>
    </row>
    <row r="214" spans="1:65" s="2" customFormat="1" ht="24.15" customHeight="1">
      <c r="A214" s="31"/>
      <c r="B214" s="149"/>
      <c r="C214" s="190" t="s">
        <v>330</v>
      </c>
      <c r="D214" s="190" t="s">
        <v>410</v>
      </c>
      <c r="E214" s="191" t="s">
        <v>503</v>
      </c>
      <c r="F214" s="192" t="s">
        <v>504</v>
      </c>
      <c r="G214" s="193" t="s">
        <v>265</v>
      </c>
      <c r="H214" s="194">
        <v>2</v>
      </c>
      <c r="I214" s="195"/>
      <c r="J214" s="196">
        <f t="shared" si="10"/>
        <v>0</v>
      </c>
      <c r="K214" s="197"/>
      <c r="L214" s="198"/>
      <c r="M214" s="199" t="s">
        <v>1</v>
      </c>
      <c r="N214" s="200" t="s">
        <v>39</v>
      </c>
      <c r="O214" s="60"/>
      <c r="P214" s="160">
        <f t="shared" si="11"/>
        <v>0</v>
      </c>
      <c r="Q214" s="160">
        <v>0</v>
      </c>
      <c r="R214" s="160">
        <f t="shared" si="12"/>
        <v>0</v>
      </c>
      <c r="S214" s="160">
        <v>0</v>
      </c>
      <c r="T214" s="161">
        <f t="shared" si="1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62" t="s">
        <v>288</v>
      </c>
      <c r="AT214" s="162" t="s">
        <v>410</v>
      </c>
      <c r="AU214" s="162" t="s">
        <v>135</v>
      </c>
      <c r="AY214" s="16" t="s">
        <v>127</v>
      </c>
      <c r="BE214" s="163">
        <f t="shared" si="14"/>
        <v>0</v>
      </c>
      <c r="BF214" s="163">
        <f t="shared" si="15"/>
        <v>0</v>
      </c>
      <c r="BG214" s="163">
        <f t="shared" si="16"/>
        <v>0</v>
      </c>
      <c r="BH214" s="163">
        <f t="shared" si="17"/>
        <v>0</v>
      </c>
      <c r="BI214" s="163">
        <f t="shared" si="18"/>
        <v>0</v>
      </c>
      <c r="BJ214" s="16" t="s">
        <v>135</v>
      </c>
      <c r="BK214" s="163">
        <f t="shared" si="19"/>
        <v>0</v>
      </c>
      <c r="BL214" s="16" t="s">
        <v>208</v>
      </c>
      <c r="BM214" s="162" t="s">
        <v>505</v>
      </c>
    </row>
    <row r="215" spans="1:65" s="2" customFormat="1" ht="24.15" customHeight="1">
      <c r="A215" s="31"/>
      <c r="B215" s="149"/>
      <c r="C215" s="190" t="s">
        <v>335</v>
      </c>
      <c r="D215" s="190" t="s">
        <v>410</v>
      </c>
      <c r="E215" s="191" t="s">
        <v>506</v>
      </c>
      <c r="F215" s="192" t="s">
        <v>507</v>
      </c>
      <c r="G215" s="193" t="s">
        <v>265</v>
      </c>
      <c r="H215" s="194">
        <v>1</v>
      </c>
      <c r="I215" s="195"/>
      <c r="J215" s="196">
        <f t="shared" si="10"/>
        <v>0</v>
      </c>
      <c r="K215" s="197"/>
      <c r="L215" s="198"/>
      <c r="M215" s="199" t="s">
        <v>1</v>
      </c>
      <c r="N215" s="200" t="s">
        <v>39</v>
      </c>
      <c r="O215" s="60"/>
      <c r="P215" s="160">
        <f t="shared" si="11"/>
        <v>0</v>
      </c>
      <c r="Q215" s="160">
        <v>0</v>
      </c>
      <c r="R215" s="160">
        <f t="shared" si="12"/>
        <v>0</v>
      </c>
      <c r="S215" s="160">
        <v>0</v>
      </c>
      <c r="T215" s="161">
        <f t="shared" si="1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62" t="s">
        <v>288</v>
      </c>
      <c r="AT215" s="162" t="s">
        <v>410</v>
      </c>
      <c r="AU215" s="162" t="s">
        <v>135</v>
      </c>
      <c r="AY215" s="16" t="s">
        <v>127</v>
      </c>
      <c r="BE215" s="163">
        <f t="shared" si="14"/>
        <v>0</v>
      </c>
      <c r="BF215" s="163">
        <f t="shared" si="15"/>
        <v>0</v>
      </c>
      <c r="BG215" s="163">
        <f t="shared" si="16"/>
        <v>0</v>
      </c>
      <c r="BH215" s="163">
        <f t="shared" si="17"/>
        <v>0</v>
      </c>
      <c r="BI215" s="163">
        <f t="shared" si="18"/>
        <v>0</v>
      </c>
      <c r="BJ215" s="16" t="s">
        <v>135</v>
      </c>
      <c r="BK215" s="163">
        <f t="shared" si="19"/>
        <v>0</v>
      </c>
      <c r="BL215" s="16" t="s">
        <v>208</v>
      </c>
      <c r="BM215" s="162" t="s">
        <v>508</v>
      </c>
    </row>
    <row r="216" spans="1:65" s="2" customFormat="1" ht="24.15" customHeight="1">
      <c r="A216" s="31"/>
      <c r="B216" s="149"/>
      <c r="C216" s="190" t="s">
        <v>340</v>
      </c>
      <c r="D216" s="190" t="s">
        <v>410</v>
      </c>
      <c r="E216" s="191" t="s">
        <v>509</v>
      </c>
      <c r="F216" s="192" t="s">
        <v>510</v>
      </c>
      <c r="G216" s="193" t="s">
        <v>265</v>
      </c>
      <c r="H216" s="194">
        <v>1</v>
      </c>
      <c r="I216" s="195"/>
      <c r="J216" s="196">
        <f t="shared" si="10"/>
        <v>0</v>
      </c>
      <c r="K216" s="197"/>
      <c r="L216" s="198"/>
      <c r="M216" s="199" t="s">
        <v>1</v>
      </c>
      <c r="N216" s="200" t="s">
        <v>39</v>
      </c>
      <c r="O216" s="60"/>
      <c r="P216" s="160">
        <f t="shared" si="11"/>
        <v>0</v>
      </c>
      <c r="Q216" s="160">
        <v>0</v>
      </c>
      <c r="R216" s="160">
        <f t="shared" si="12"/>
        <v>0</v>
      </c>
      <c r="S216" s="160">
        <v>0</v>
      </c>
      <c r="T216" s="161">
        <f t="shared" si="13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62" t="s">
        <v>288</v>
      </c>
      <c r="AT216" s="162" t="s">
        <v>410</v>
      </c>
      <c r="AU216" s="162" t="s">
        <v>135</v>
      </c>
      <c r="AY216" s="16" t="s">
        <v>127</v>
      </c>
      <c r="BE216" s="163">
        <f t="shared" si="14"/>
        <v>0</v>
      </c>
      <c r="BF216" s="163">
        <f t="shared" si="15"/>
        <v>0</v>
      </c>
      <c r="BG216" s="163">
        <f t="shared" si="16"/>
        <v>0</v>
      </c>
      <c r="BH216" s="163">
        <f t="shared" si="17"/>
        <v>0</v>
      </c>
      <c r="BI216" s="163">
        <f t="shared" si="18"/>
        <v>0</v>
      </c>
      <c r="BJ216" s="16" t="s">
        <v>135</v>
      </c>
      <c r="BK216" s="163">
        <f t="shared" si="19"/>
        <v>0</v>
      </c>
      <c r="BL216" s="16" t="s">
        <v>208</v>
      </c>
      <c r="BM216" s="162" t="s">
        <v>511</v>
      </c>
    </row>
    <row r="217" spans="1:65" s="2" customFormat="1" ht="24.15" customHeight="1">
      <c r="A217" s="31"/>
      <c r="B217" s="149"/>
      <c r="C217" s="190" t="s">
        <v>345</v>
      </c>
      <c r="D217" s="190" t="s">
        <v>410</v>
      </c>
      <c r="E217" s="191" t="s">
        <v>512</v>
      </c>
      <c r="F217" s="192" t="s">
        <v>513</v>
      </c>
      <c r="G217" s="193" t="s">
        <v>265</v>
      </c>
      <c r="H217" s="194">
        <v>1</v>
      </c>
      <c r="I217" s="195"/>
      <c r="J217" s="196">
        <f t="shared" si="10"/>
        <v>0</v>
      </c>
      <c r="K217" s="197"/>
      <c r="L217" s="198"/>
      <c r="M217" s="199" t="s">
        <v>1</v>
      </c>
      <c r="N217" s="200" t="s">
        <v>39</v>
      </c>
      <c r="O217" s="60"/>
      <c r="P217" s="160">
        <f t="shared" si="11"/>
        <v>0</v>
      </c>
      <c r="Q217" s="160">
        <v>0</v>
      </c>
      <c r="R217" s="160">
        <f t="shared" si="12"/>
        <v>0</v>
      </c>
      <c r="S217" s="160">
        <v>0</v>
      </c>
      <c r="T217" s="161">
        <f t="shared" si="13"/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62" t="s">
        <v>288</v>
      </c>
      <c r="AT217" s="162" t="s">
        <v>410</v>
      </c>
      <c r="AU217" s="162" t="s">
        <v>135</v>
      </c>
      <c r="AY217" s="16" t="s">
        <v>127</v>
      </c>
      <c r="BE217" s="163">
        <f t="shared" si="14"/>
        <v>0</v>
      </c>
      <c r="BF217" s="163">
        <f t="shared" si="15"/>
        <v>0</v>
      </c>
      <c r="BG217" s="163">
        <f t="shared" si="16"/>
        <v>0</v>
      </c>
      <c r="BH217" s="163">
        <f t="shared" si="17"/>
        <v>0</v>
      </c>
      <c r="BI217" s="163">
        <f t="shared" si="18"/>
        <v>0</v>
      </c>
      <c r="BJ217" s="16" t="s">
        <v>135</v>
      </c>
      <c r="BK217" s="163">
        <f t="shared" si="19"/>
        <v>0</v>
      </c>
      <c r="BL217" s="16" t="s">
        <v>208</v>
      </c>
      <c r="BM217" s="162" t="s">
        <v>514</v>
      </c>
    </row>
    <row r="218" spans="1:65" s="2" customFormat="1" ht="24.15" customHeight="1">
      <c r="A218" s="31"/>
      <c r="B218" s="149"/>
      <c r="C218" s="190" t="s">
        <v>350</v>
      </c>
      <c r="D218" s="190" t="s">
        <v>410</v>
      </c>
      <c r="E218" s="191" t="s">
        <v>515</v>
      </c>
      <c r="F218" s="192" t="s">
        <v>516</v>
      </c>
      <c r="G218" s="193" t="s">
        <v>265</v>
      </c>
      <c r="H218" s="194">
        <v>4</v>
      </c>
      <c r="I218" s="195"/>
      <c r="J218" s="196">
        <f t="shared" si="10"/>
        <v>0</v>
      </c>
      <c r="K218" s="197"/>
      <c r="L218" s="198"/>
      <c r="M218" s="199" t="s">
        <v>1</v>
      </c>
      <c r="N218" s="200" t="s">
        <v>39</v>
      </c>
      <c r="O218" s="60"/>
      <c r="P218" s="160">
        <f t="shared" si="11"/>
        <v>0</v>
      </c>
      <c r="Q218" s="160">
        <v>0</v>
      </c>
      <c r="R218" s="160">
        <f t="shared" si="12"/>
        <v>0</v>
      </c>
      <c r="S218" s="160">
        <v>0</v>
      </c>
      <c r="T218" s="161">
        <f t="shared" si="13"/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62" t="s">
        <v>288</v>
      </c>
      <c r="AT218" s="162" t="s">
        <v>410</v>
      </c>
      <c r="AU218" s="162" t="s">
        <v>135</v>
      </c>
      <c r="AY218" s="16" t="s">
        <v>127</v>
      </c>
      <c r="BE218" s="163">
        <f t="shared" si="14"/>
        <v>0</v>
      </c>
      <c r="BF218" s="163">
        <f t="shared" si="15"/>
        <v>0</v>
      </c>
      <c r="BG218" s="163">
        <f t="shared" si="16"/>
        <v>0</v>
      </c>
      <c r="BH218" s="163">
        <f t="shared" si="17"/>
        <v>0</v>
      </c>
      <c r="BI218" s="163">
        <f t="shared" si="18"/>
        <v>0</v>
      </c>
      <c r="BJ218" s="16" t="s">
        <v>135</v>
      </c>
      <c r="BK218" s="163">
        <f t="shared" si="19"/>
        <v>0</v>
      </c>
      <c r="BL218" s="16" t="s">
        <v>208</v>
      </c>
      <c r="BM218" s="162" t="s">
        <v>517</v>
      </c>
    </row>
    <row r="219" spans="1:65" s="2" customFormat="1" ht="24.15" customHeight="1">
      <c r="A219" s="31"/>
      <c r="B219" s="149"/>
      <c r="C219" s="150" t="s">
        <v>355</v>
      </c>
      <c r="D219" s="150" t="s">
        <v>130</v>
      </c>
      <c r="E219" s="151" t="s">
        <v>518</v>
      </c>
      <c r="F219" s="152" t="s">
        <v>519</v>
      </c>
      <c r="G219" s="153" t="s">
        <v>160</v>
      </c>
      <c r="H219" s="154">
        <v>7</v>
      </c>
      <c r="I219" s="155"/>
      <c r="J219" s="156">
        <f t="shared" si="10"/>
        <v>0</v>
      </c>
      <c r="K219" s="157"/>
      <c r="L219" s="32"/>
      <c r="M219" s="158" t="s">
        <v>1</v>
      </c>
      <c r="N219" s="159" t="s">
        <v>39</v>
      </c>
      <c r="O219" s="60"/>
      <c r="P219" s="160">
        <f t="shared" si="11"/>
        <v>0</v>
      </c>
      <c r="Q219" s="160">
        <v>0</v>
      </c>
      <c r="R219" s="160">
        <f t="shared" si="12"/>
        <v>0</v>
      </c>
      <c r="S219" s="160">
        <v>0</v>
      </c>
      <c r="T219" s="161">
        <f t="shared" si="13"/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62" t="s">
        <v>208</v>
      </c>
      <c r="AT219" s="162" t="s">
        <v>130</v>
      </c>
      <c r="AU219" s="162" t="s">
        <v>135</v>
      </c>
      <c r="AY219" s="16" t="s">
        <v>127</v>
      </c>
      <c r="BE219" s="163">
        <f t="shared" si="14"/>
        <v>0</v>
      </c>
      <c r="BF219" s="163">
        <f t="shared" si="15"/>
        <v>0</v>
      </c>
      <c r="BG219" s="163">
        <f t="shared" si="16"/>
        <v>0</v>
      </c>
      <c r="BH219" s="163">
        <f t="shared" si="17"/>
        <v>0</v>
      </c>
      <c r="BI219" s="163">
        <f t="shared" si="18"/>
        <v>0</v>
      </c>
      <c r="BJ219" s="16" t="s">
        <v>135</v>
      </c>
      <c r="BK219" s="163">
        <f t="shared" si="19"/>
        <v>0</v>
      </c>
      <c r="BL219" s="16" t="s">
        <v>208</v>
      </c>
      <c r="BM219" s="162" t="s">
        <v>520</v>
      </c>
    </row>
    <row r="220" spans="1:65" s="13" customFormat="1">
      <c r="B220" s="164"/>
      <c r="D220" s="165" t="s">
        <v>140</v>
      </c>
      <c r="E220" s="172" t="s">
        <v>1</v>
      </c>
      <c r="F220" s="166" t="s">
        <v>190</v>
      </c>
      <c r="H220" s="167">
        <v>7</v>
      </c>
      <c r="I220" s="168"/>
      <c r="L220" s="164"/>
      <c r="M220" s="169"/>
      <c r="N220" s="170"/>
      <c r="O220" s="170"/>
      <c r="P220" s="170"/>
      <c r="Q220" s="170"/>
      <c r="R220" s="170"/>
      <c r="S220" s="170"/>
      <c r="T220" s="171"/>
      <c r="AT220" s="172" t="s">
        <v>140</v>
      </c>
      <c r="AU220" s="172" t="s">
        <v>135</v>
      </c>
      <c r="AV220" s="13" t="s">
        <v>135</v>
      </c>
      <c r="AW220" s="13" t="s">
        <v>29</v>
      </c>
      <c r="AX220" s="13" t="s">
        <v>73</v>
      </c>
      <c r="AY220" s="172" t="s">
        <v>127</v>
      </c>
    </row>
    <row r="221" spans="1:65" s="14" customFormat="1">
      <c r="B221" s="173"/>
      <c r="D221" s="165" t="s">
        <v>140</v>
      </c>
      <c r="E221" s="174" t="s">
        <v>1</v>
      </c>
      <c r="F221" s="175" t="s">
        <v>163</v>
      </c>
      <c r="H221" s="176">
        <v>7</v>
      </c>
      <c r="I221" s="177"/>
      <c r="L221" s="173"/>
      <c r="M221" s="178"/>
      <c r="N221" s="179"/>
      <c r="O221" s="179"/>
      <c r="P221" s="179"/>
      <c r="Q221" s="179"/>
      <c r="R221" s="179"/>
      <c r="S221" s="179"/>
      <c r="T221" s="180"/>
      <c r="AT221" s="174" t="s">
        <v>140</v>
      </c>
      <c r="AU221" s="174" t="s">
        <v>135</v>
      </c>
      <c r="AV221" s="14" t="s">
        <v>134</v>
      </c>
      <c r="AW221" s="14" t="s">
        <v>29</v>
      </c>
      <c r="AX221" s="14" t="s">
        <v>80</v>
      </c>
      <c r="AY221" s="174" t="s">
        <v>127</v>
      </c>
    </row>
    <row r="222" spans="1:65" s="2" customFormat="1" ht="16.5" customHeight="1">
      <c r="A222" s="31"/>
      <c r="B222" s="149"/>
      <c r="C222" s="150" t="s">
        <v>360</v>
      </c>
      <c r="D222" s="150" t="s">
        <v>130</v>
      </c>
      <c r="E222" s="151" t="s">
        <v>521</v>
      </c>
      <c r="F222" s="152" t="s">
        <v>522</v>
      </c>
      <c r="G222" s="153" t="s">
        <v>265</v>
      </c>
      <c r="H222" s="154">
        <v>3</v>
      </c>
      <c r="I222" s="155"/>
      <c r="J222" s="156">
        <f t="shared" ref="J222:J235" si="20">ROUND(I222*H222,2)</f>
        <v>0</v>
      </c>
      <c r="K222" s="157"/>
      <c r="L222" s="32"/>
      <c r="M222" s="158" t="s">
        <v>1</v>
      </c>
      <c r="N222" s="159" t="s">
        <v>39</v>
      </c>
      <c r="O222" s="60"/>
      <c r="P222" s="160">
        <f t="shared" ref="P222:P235" si="21">O222*H222</f>
        <v>0</v>
      </c>
      <c r="Q222" s="160">
        <v>0</v>
      </c>
      <c r="R222" s="160">
        <f t="shared" ref="R222:R235" si="22">Q222*H222</f>
        <v>0</v>
      </c>
      <c r="S222" s="160">
        <v>0</v>
      </c>
      <c r="T222" s="161">
        <f t="shared" ref="T222:T235" si="23">S222*H222</f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62" t="s">
        <v>208</v>
      </c>
      <c r="AT222" s="162" t="s">
        <v>130</v>
      </c>
      <c r="AU222" s="162" t="s">
        <v>135</v>
      </c>
      <c r="AY222" s="16" t="s">
        <v>127</v>
      </c>
      <c r="BE222" s="163">
        <f t="shared" ref="BE222:BE235" si="24">IF(N222="základná",J222,0)</f>
        <v>0</v>
      </c>
      <c r="BF222" s="163">
        <f t="shared" ref="BF222:BF235" si="25">IF(N222="znížená",J222,0)</f>
        <v>0</v>
      </c>
      <c r="BG222" s="163">
        <f t="shared" ref="BG222:BG235" si="26">IF(N222="zákl. prenesená",J222,0)</f>
        <v>0</v>
      </c>
      <c r="BH222" s="163">
        <f t="shared" ref="BH222:BH235" si="27">IF(N222="zníž. prenesená",J222,0)</f>
        <v>0</v>
      </c>
      <c r="BI222" s="163">
        <f t="shared" ref="BI222:BI235" si="28">IF(N222="nulová",J222,0)</f>
        <v>0</v>
      </c>
      <c r="BJ222" s="16" t="s">
        <v>135</v>
      </c>
      <c r="BK222" s="163">
        <f t="shared" ref="BK222:BK235" si="29">ROUND(I222*H222,2)</f>
        <v>0</v>
      </c>
      <c r="BL222" s="16" t="s">
        <v>208</v>
      </c>
      <c r="BM222" s="162" t="s">
        <v>523</v>
      </c>
    </row>
    <row r="223" spans="1:65" s="2" customFormat="1" ht="16.5" customHeight="1">
      <c r="A223" s="31"/>
      <c r="B223" s="149"/>
      <c r="C223" s="190" t="s">
        <v>524</v>
      </c>
      <c r="D223" s="190" t="s">
        <v>410</v>
      </c>
      <c r="E223" s="191" t="s">
        <v>525</v>
      </c>
      <c r="F223" s="192" t="s">
        <v>526</v>
      </c>
      <c r="G223" s="193" t="s">
        <v>265</v>
      </c>
      <c r="H223" s="194">
        <v>2</v>
      </c>
      <c r="I223" s="195"/>
      <c r="J223" s="196">
        <f t="shared" si="20"/>
        <v>0</v>
      </c>
      <c r="K223" s="197"/>
      <c r="L223" s="198"/>
      <c r="M223" s="199" t="s">
        <v>1</v>
      </c>
      <c r="N223" s="200" t="s">
        <v>39</v>
      </c>
      <c r="O223" s="60"/>
      <c r="P223" s="160">
        <f t="shared" si="21"/>
        <v>0</v>
      </c>
      <c r="Q223" s="160">
        <v>0</v>
      </c>
      <c r="R223" s="160">
        <f t="shared" si="22"/>
        <v>0</v>
      </c>
      <c r="S223" s="160">
        <v>0</v>
      </c>
      <c r="T223" s="161">
        <f t="shared" si="2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62" t="s">
        <v>288</v>
      </c>
      <c r="AT223" s="162" t="s">
        <v>410</v>
      </c>
      <c r="AU223" s="162" t="s">
        <v>135</v>
      </c>
      <c r="AY223" s="16" t="s">
        <v>127</v>
      </c>
      <c r="BE223" s="163">
        <f t="shared" si="24"/>
        <v>0</v>
      </c>
      <c r="BF223" s="163">
        <f t="shared" si="25"/>
        <v>0</v>
      </c>
      <c r="BG223" s="163">
        <f t="shared" si="26"/>
        <v>0</v>
      </c>
      <c r="BH223" s="163">
        <f t="shared" si="27"/>
        <v>0</v>
      </c>
      <c r="BI223" s="163">
        <f t="shared" si="28"/>
        <v>0</v>
      </c>
      <c r="BJ223" s="16" t="s">
        <v>135</v>
      </c>
      <c r="BK223" s="163">
        <f t="shared" si="29"/>
        <v>0</v>
      </c>
      <c r="BL223" s="16" t="s">
        <v>208</v>
      </c>
      <c r="BM223" s="162" t="s">
        <v>527</v>
      </c>
    </row>
    <row r="224" spans="1:65" s="2" customFormat="1" ht="24.15" customHeight="1">
      <c r="A224" s="31"/>
      <c r="B224" s="149"/>
      <c r="C224" s="190" t="s">
        <v>528</v>
      </c>
      <c r="D224" s="190" t="s">
        <v>410</v>
      </c>
      <c r="E224" s="191" t="s">
        <v>529</v>
      </c>
      <c r="F224" s="192" t="s">
        <v>530</v>
      </c>
      <c r="G224" s="193" t="s">
        <v>265</v>
      </c>
      <c r="H224" s="194">
        <v>1</v>
      </c>
      <c r="I224" s="195"/>
      <c r="J224" s="196">
        <f t="shared" si="20"/>
        <v>0</v>
      </c>
      <c r="K224" s="197"/>
      <c r="L224" s="198"/>
      <c r="M224" s="199" t="s">
        <v>1</v>
      </c>
      <c r="N224" s="200" t="s">
        <v>39</v>
      </c>
      <c r="O224" s="60"/>
      <c r="P224" s="160">
        <f t="shared" si="21"/>
        <v>0</v>
      </c>
      <c r="Q224" s="160">
        <v>0</v>
      </c>
      <c r="R224" s="160">
        <f t="shared" si="22"/>
        <v>0</v>
      </c>
      <c r="S224" s="160">
        <v>0</v>
      </c>
      <c r="T224" s="161">
        <f t="shared" si="2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62" t="s">
        <v>288</v>
      </c>
      <c r="AT224" s="162" t="s">
        <v>410</v>
      </c>
      <c r="AU224" s="162" t="s">
        <v>135</v>
      </c>
      <c r="AY224" s="16" t="s">
        <v>127</v>
      </c>
      <c r="BE224" s="163">
        <f t="shared" si="24"/>
        <v>0</v>
      </c>
      <c r="BF224" s="163">
        <f t="shared" si="25"/>
        <v>0</v>
      </c>
      <c r="BG224" s="163">
        <f t="shared" si="26"/>
        <v>0</v>
      </c>
      <c r="BH224" s="163">
        <f t="shared" si="27"/>
        <v>0</v>
      </c>
      <c r="BI224" s="163">
        <f t="shared" si="28"/>
        <v>0</v>
      </c>
      <c r="BJ224" s="16" t="s">
        <v>135</v>
      </c>
      <c r="BK224" s="163">
        <f t="shared" si="29"/>
        <v>0</v>
      </c>
      <c r="BL224" s="16" t="s">
        <v>208</v>
      </c>
      <c r="BM224" s="162" t="s">
        <v>531</v>
      </c>
    </row>
    <row r="225" spans="1:65" s="2" customFormat="1" ht="24.15" customHeight="1">
      <c r="A225" s="31"/>
      <c r="B225" s="149"/>
      <c r="C225" s="150" t="s">
        <v>532</v>
      </c>
      <c r="D225" s="150" t="s">
        <v>130</v>
      </c>
      <c r="E225" s="151" t="s">
        <v>533</v>
      </c>
      <c r="F225" s="152" t="s">
        <v>534</v>
      </c>
      <c r="G225" s="153" t="s">
        <v>265</v>
      </c>
      <c r="H225" s="154">
        <v>1</v>
      </c>
      <c r="I225" s="155"/>
      <c r="J225" s="156">
        <f t="shared" si="20"/>
        <v>0</v>
      </c>
      <c r="K225" s="157"/>
      <c r="L225" s="32"/>
      <c r="M225" s="158" t="s">
        <v>1</v>
      </c>
      <c r="N225" s="159" t="s">
        <v>39</v>
      </c>
      <c r="O225" s="60"/>
      <c r="P225" s="160">
        <f t="shared" si="21"/>
        <v>0</v>
      </c>
      <c r="Q225" s="160">
        <v>0</v>
      </c>
      <c r="R225" s="160">
        <f t="shared" si="22"/>
        <v>0</v>
      </c>
      <c r="S225" s="160">
        <v>0</v>
      </c>
      <c r="T225" s="161">
        <f t="shared" si="2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62" t="s">
        <v>208</v>
      </c>
      <c r="AT225" s="162" t="s">
        <v>130</v>
      </c>
      <c r="AU225" s="162" t="s">
        <v>135</v>
      </c>
      <c r="AY225" s="16" t="s">
        <v>127</v>
      </c>
      <c r="BE225" s="163">
        <f t="shared" si="24"/>
        <v>0</v>
      </c>
      <c r="BF225" s="163">
        <f t="shared" si="25"/>
        <v>0</v>
      </c>
      <c r="BG225" s="163">
        <f t="shared" si="26"/>
        <v>0</v>
      </c>
      <c r="BH225" s="163">
        <f t="shared" si="27"/>
        <v>0</v>
      </c>
      <c r="BI225" s="163">
        <f t="shared" si="28"/>
        <v>0</v>
      </c>
      <c r="BJ225" s="16" t="s">
        <v>135</v>
      </c>
      <c r="BK225" s="163">
        <f t="shared" si="29"/>
        <v>0</v>
      </c>
      <c r="BL225" s="16" t="s">
        <v>208</v>
      </c>
      <c r="BM225" s="162" t="s">
        <v>535</v>
      </c>
    </row>
    <row r="226" spans="1:65" s="2" customFormat="1" ht="24.15" customHeight="1">
      <c r="A226" s="31"/>
      <c r="B226" s="149"/>
      <c r="C226" s="150" t="s">
        <v>536</v>
      </c>
      <c r="D226" s="150" t="s">
        <v>130</v>
      </c>
      <c r="E226" s="151" t="s">
        <v>537</v>
      </c>
      <c r="F226" s="152" t="s">
        <v>538</v>
      </c>
      <c r="G226" s="153" t="s">
        <v>265</v>
      </c>
      <c r="H226" s="154">
        <v>1</v>
      </c>
      <c r="I226" s="155"/>
      <c r="J226" s="156">
        <f t="shared" si="20"/>
        <v>0</v>
      </c>
      <c r="K226" s="157"/>
      <c r="L226" s="32"/>
      <c r="M226" s="158" t="s">
        <v>1</v>
      </c>
      <c r="N226" s="159" t="s">
        <v>39</v>
      </c>
      <c r="O226" s="60"/>
      <c r="P226" s="160">
        <f t="shared" si="21"/>
        <v>0</v>
      </c>
      <c r="Q226" s="160">
        <v>0</v>
      </c>
      <c r="R226" s="160">
        <f t="shared" si="22"/>
        <v>0</v>
      </c>
      <c r="S226" s="160">
        <v>0</v>
      </c>
      <c r="T226" s="161">
        <f t="shared" si="2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62" t="s">
        <v>208</v>
      </c>
      <c r="AT226" s="162" t="s">
        <v>130</v>
      </c>
      <c r="AU226" s="162" t="s">
        <v>135</v>
      </c>
      <c r="AY226" s="16" t="s">
        <v>127</v>
      </c>
      <c r="BE226" s="163">
        <f t="shared" si="24"/>
        <v>0</v>
      </c>
      <c r="BF226" s="163">
        <f t="shared" si="25"/>
        <v>0</v>
      </c>
      <c r="BG226" s="163">
        <f t="shared" si="26"/>
        <v>0</v>
      </c>
      <c r="BH226" s="163">
        <f t="shared" si="27"/>
        <v>0</v>
      </c>
      <c r="BI226" s="163">
        <f t="shared" si="28"/>
        <v>0</v>
      </c>
      <c r="BJ226" s="16" t="s">
        <v>135</v>
      </c>
      <c r="BK226" s="163">
        <f t="shared" si="29"/>
        <v>0</v>
      </c>
      <c r="BL226" s="16" t="s">
        <v>208</v>
      </c>
      <c r="BM226" s="162" t="s">
        <v>539</v>
      </c>
    </row>
    <row r="227" spans="1:65" s="2" customFormat="1" ht="16.5" customHeight="1">
      <c r="A227" s="31"/>
      <c r="B227" s="149"/>
      <c r="C227" s="150" t="s">
        <v>540</v>
      </c>
      <c r="D227" s="150" t="s">
        <v>130</v>
      </c>
      <c r="E227" s="151" t="s">
        <v>541</v>
      </c>
      <c r="F227" s="152" t="s">
        <v>542</v>
      </c>
      <c r="G227" s="153" t="s">
        <v>265</v>
      </c>
      <c r="H227" s="154">
        <v>10</v>
      </c>
      <c r="I227" s="155"/>
      <c r="J227" s="156">
        <f t="shared" si="20"/>
        <v>0</v>
      </c>
      <c r="K227" s="157"/>
      <c r="L227" s="32"/>
      <c r="M227" s="158" t="s">
        <v>1</v>
      </c>
      <c r="N227" s="159" t="s">
        <v>39</v>
      </c>
      <c r="O227" s="60"/>
      <c r="P227" s="160">
        <f t="shared" si="21"/>
        <v>0</v>
      </c>
      <c r="Q227" s="160">
        <v>0</v>
      </c>
      <c r="R227" s="160">
        <f t="shared" si="22"/>
        <v>0</v>
      </c>
      <c r="S227" s="160">
        <v>0</v>
      </c>
      <c r="T227" s="161">
        <f t="shared" si="2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62" t="s">
        <v>208</v>
      </c>
      <c r="AT227" s="162" t="s">
        <v>130</v>
      </c>
      <c r="AU227" s="162" t="s">
        <v>135</v>
      </c>
      <c r="AY227" s="16" t="s">
        <v>127</v>
      </c>
      <c r="BE227" s="163">
        <f t="shared" si="24"/>
        <v>0</v>
      </c>
      <c r="BF227" s="163">
        <f t="shared" si="25"/>
        <v>0</v>
      </c>
      <c r="BG227" s="163">
        <f t="shared" si="26"/>
        <v>0</v>
      </c>
      <c r="BH227" s="163">
        <f t="shared" si="27"/>
        <v>0</v>
      </c>
      <c r="BI227" s="163">
        <f t="shared" si="28"/>
        <v>0</v>
      </c>
      <c r="BJ227" s="16" t="s">
        <v>135</v>
      </c>
      <c r="BK227" s="163">
        <f t="shared" si="29"/>
        <v>0</v>
      </c>
      <c r="BL227" s="16" t="s">
        <v>208</v>
      </c>
      <c r="BM227" s="162" t="s">
        <v>543</v>
      </c>
    </row>
    <row r="228" spans="1:65" s="2" customFormat="1" ht="24.15" customHeight="1">
      <c r="A228" s="31"/>
      <c r="B228" s="149"/>
      <c r="C228" s="190" t="s">
        <v>544</v>
      </c>
      <c r="D228" s="190" t="s">
        <v>410</v>
      </c>
      <c r="E228" s="191" t="s">
        <v>545</v>
      </c>
      <c r="F228" s="192" t="s">
        <v>546</v>
      </c>
      <c r="G228" s="193" t="s">
        <v>265</v>
      </c>
      <c r="H228" s="194">
        <v>2</v>
      </c>
      <c r="I228" s="195"/>
      <c r="J228" s="196">
        <f t="shared" si="20"/>
        <v>0</v>
      </c>
      <c r="K228" s="197"/>
      <c r="L228" s="198"/>
      <c r="M228" s="199" t="s">
        <v>1</v>
      </c>
      <c r="N228" s="200" t="s">
        <v>39</v>
      </c>
      <c r="O228" s="60"/>
      <c r="P228" s="160">
        <f t="shared" si="21"/>
        <v>0</v>
      </c>
      <c r="Q228" s="160">
        <v>0</v>
      </c>
      <c r="R228" s="160">
        <f t="shared" si="22"/>
        <v>0</v>
      </c>
      <c r="S228" s="160">
        <v>0</v>
      </c>
      <c r="T228" s="161">
        <f t="shared" si="2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62" t="s">
        <v>288</v>
      </c>
      <c r="AT228" s="162" t="s">
        <v>410</v>
      </c>
      <c r="AU228" s="162" t="s">
        <v>135</v>
      </c>
      <c r="AY228" s="16" t="s">
        <v>127</v>
      </c>
      <c r="BE228" s="163">
        <f t="shared" si="24"/>
        <v>0</v>
      </c>
      <c r="BF228" s="163">
        <f t="shared" si="25"/>
        <v>0</v>
      </c>
      <c r="BG228" s="163">
        <f t="shared" si="26"/>
        <v>0</v>
      </c>
      <c r="BH228" s="163">
        <f t="shared" si="27"/>
        <v>0</v>
      </c>
      <c r="BI228" s="163">
        <f t="shared" si="28"/>
        <v>0</v>
      </c>
      <c r="BJ228" s="16" t="s">
        <v>135</v>
      </c>
      <c r="BK228" s="163">
        <f t="shared" si="29"/>
        <v>0</v>
      </c>
      <c r="BL228" s="16" t="s">
        <v>208</v>
      </c>
      <c r="BM228" s="162" t="s">
        <v>547</v>
      </c>
    </row>
    <row r="229" spans="1:65" s="2" customFormat="1" ht="24.15" customHeight="1">
      <c r="A229" s="31"/>
      <c r="B229" s="149"/>
      <c r="C229" s="190" t="s">
        <v>548</v>
      </c>
      <c r="D229" s="190" t="s">
        <v>410</v>
      </c>
      <c r="E229" s="191" t="s">
        <v>549</v>
      </c>
      <c r="F229" s="192" t="s">
        <v>550</v>
      </c>
      <c r="G229" s="193" t="s">
        <v>265</v>
      </c>
      <c r="H229" s="194">
        <v>1</v>
      </c>
      <c r="I229" s="195"/>
      <c r="J229" s="196">
        <f t="shared" si="20"/>
        <v>0</v>
      </c>
      <c r="K229" s="197"/>
      <c r="L229" s="198"/>
      <c r="M229" s="199" t="s">
        <v>1</v>
      </c>
      <c r="N229" s="200" t="s">
        <v>39</v>
      </c>
      <c r="O229" s="60"/>
      <c r="P229" s="160">
        <f t="shared" si="21"/>
        <v>0</v>
      </c>
      <c r="Q229" s="160">
        <v>0</v>
      </c>
      <c r="R229" s="160">
        <f t="shared" si="22"/>
        <v>0</v>
      </c>
      <c r="S229" s="160">
        <v>0</v>
      </c>
      <c r="T229" s="161">
        <f t="shared" si="2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62" t="s">
        <v>288</v>
      </c>
      <c r="AT229" s="162" t="s">
        <v>410</v>
      </c>
      <c r="AU229" s="162" t="s">
        <v>135</v>
      </c>
      <c r="AY229" s="16" t="s">
        <v>127</v>
      </c>
      <c r="BE229" s="163">
        <f t="shared" si="24"/>
        <v>0</v>
      </c>
      <c r="BF229" s="163">
        <f t="shared" si="25"/>
        <v>0</v>
      </c>
      <c r="BG229" s="163">
        <f t="shared" si="26"/>
        <v>0</v>
      </c>
      <c r="BH229" s="163">
        <f t="shared" si="27"/>
        <v>0</v>
      </c>
      <c r="BI229" s="163">
        <f t="shared" si="28"/>
        <v>0</v>
      </c>
      <c r="BJ229" s="16" t="s">
        <v>135</v>
      </c>
      <c r="BK229" s="163">
        <f t="shared" si="29"/>
        <v>0</v>
      </c>
      <c r="BL229" s="16" t="s">
        <v>208</v>
      </c>
      <c r="BM229" s="162" t="s">
        <v>551</v>
      </c>
    </row>
    <row r="230" spans="1:65" s="2" customFormat="1" ht="24.15" customHeight="1">
      <c r="A230" s="31"/>
      <c r="B230" s="149"/>
      <c r="C230" s="190" t="s">
        <v>552</v>
      </c>
      <c r="D230" s="190" t="s">
        <v>410</v>
      </c>
      <c r="E230" s="191" t="s">
        <v>553</v>
      </c>
      <c r="F230" s="192" t="s">
        <v>554</v>
      </c>
      <c r="G230" s="193" t="s">
        <v>265</v>
      </c>
      <c r="H230" s="194">
        <v>1</v>
      </c>
      <c r="I230" s="195"/>
      <c r="J230" s="196">
        <f t="shared" si="20"/>
        <v>0</v>
      </c>
      <c r="K230" s="197"/>
      <c r="L230" s="198"/>
      <c r="M230" s="199" t="s">
        <v>1</v>
      </c>
      <c r="N230" s="200" t="s">
        <v>39</v>
      </c>
      <c r="O230" s="60"/>
      <c r="P230" s="160">
        <f t="shared" si="21"/>
        <v>0</v>
      </c>
      <c r="Q230" s="160">
        <v>0</v>
      </c>
      <c r="R230" s="160">
        <f t="shared" si="22"/>
        <v>0</v>
      </c>
      <c r="S230" s="160">
        <v>0</v>
      </c>
      <c r="T230" s="161">
        <f t="shared" si="2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62" t="s">
        <v>288</v>
      </c>
      <c r="AT230" s="162" t="s">
        <v>410</v>
      </c>
      <c r="AU230" s="162" t="s">
        <v>135</v>
      </c>
      <c r="AY230" s="16" t="s">
        <v>127</v>
      </c>
      <c r="BE230" s="163">
        <f t="shared" si="24"/>
        <v>0</v>
      </c>
      <c r="BF230" s="163">
        <f t="shared" si="25"/>
        <v>0</v>
      </c>
      <c r="BG230" s="163">
        <f t="shared" si="26"/>
        <v>0</v>
      </c>
      <c r="BH230" s="163">
        <f t="shared" si="27"/>
        <v>0</v>
      </c>
      <c r="BI230" s="163">
        <f t="shared" si="28"/>
        <v>0</v>
      </c>
      <c r="BJ230" s="16" t="s">
        <v>135</v>
      </c>
      <c r="BK230" s="163">
        <f t="shared" si="29"/>
        <v>0</v>
      </c>
      <c r="BL230" s="16" t="s">
        <v>208</v>
      </c>
      <c r="BM230" s="162" t="s">
        <v>555</v>
      </c>
    </row>
    <row r="231" spans="1:65" s="2" customFormat="1" ht="24.15" customHeight="1">
      <c r="A231" s="31"/>
      <c r="B231" s="149"/>
      <c r="C231" s="190" t="s">
        <v>556</v>
      </c>
      <c r="D231" s="190" t="s">
        <v>410</v>
      </c>
      <c r="E231" s="191" t="s">
        <v>557</v>
      </c>
      <c r="F231" s="192" t="s">
        <v>558</v>
      </c>
      <c r="G231" s="193" t="s">
        <v>265</v>
      </c>
      <c r="H231" s="194">
        <v>1</v>
      </c>
      <c r="I231" s="195"/>
      <c r="J231" s="196">
        <f t="shared" si="20"/>
        <v>0</v>
      </c>
      <c r="K231" s="197"/>
      <c r="L231" s="198"/>
      <c r="M231" s="199" t="s">
        <v>1</v>
      </c>
      <c r="N231" s="200" t="s">
        <v>39</v>
      </c>
      <c r="O231" s="60"/>
      <c r="P231" s="160">
        <f t="shared" si="21"/>
        <v>0</v>
      </c>
      <c r="Q231" s="160">
        <v>0</v>
      </c>
      <c r="R231" s="160">
        <f t="shared" si="22"/>
        <v>0</v>
      </c>
      <c r="S231" s="160">
        <v>0</v>
      </c>
      <c r="T231" s="161">
        <f t="shared" si="23"/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62" t="s">
        <v>288</v>
      </c>
      <c r="AT231" s="162" t="s">
        <v>410</v>
      </c>
      <c r="AU231" s="162" t="s">
        <v>135</v>
      </c>
      <c r="AY231" s="16" t="s">
        <v>127</v>
      </c>
      <c r="BE231" s="163">
        <f t="shared" si="24"/>
        <v>0</v>
      </c>
      <c r="BF231" s="163">
        <f t="shared" si="25"/>
        <v>0</v>
      </c>
      <c r="BG231" s="163">
        <f t="shared" si="26"/>
        <v>0</v>
      </c>
      <c r="BH231" s="163">
        <f t="shared" si="27"/>
        <v>0</v>
      </c>
      <c r="BI231" s="163">
        <f t="shared" si="28"/>
        <v>0</v>
      </c>
      <c r="BJ231" s="16" t="s">
        <v>135</v>
      </c>
      <c r="BK231" s="163">
        <f t="shared" si="29"/>
        <v>0</v>
      </c>
      <c r="BL231" s="16" t="s">
        <v>208</v>
      </c>
      <c r="BM231" s="162" t="s">
        <v>559</v>
      </c>
    </row>
    <row r="232" spans="1:65" s="2" customFormat="1" ht="24.15" customHeight="1">
      <c r="A232" s="31"/>
      <c r="B232" s="149"/>
      <c r="C232" s="190" t="s">
        <v>560</v>
      </c>
      <c r="D232" s="190" t="s">
        <v>410</v>
      </c>
      <c r="E232" s="191" t="s">
        <v>561</v>
      </c>
      <c r="F232" s="192" t="s">
        <v>562</v>
      </c>
      <c r="G232" s="193" t="s">
        <v>265</v>
      </c>
      <c r="H232" s="194">
        <v>2</v>
      </c>
      <c r="I232" s="195"/>
      <c r="J232" s="196">
        <f t="shared" si="20"/>
        <v>0</v>
      </c>
      <c r="K232" s="197"/>
      <c r="L232" s="198"/>
      <c r="M232" s="199" t="s">
        <v>1</v>
      </c>
      <c r="N232" s="200" t="s">
        <v>39</v>
      </c>
      <c r="O232" s="60"/>
      <c r="P232" s="160">
        <f t="shared" si="21"/>
        <v>0</v>
      </c>
      <c r="Q232" s="160">
        <v>0</v>
      </c>
      <c r="R232" s="160">
        <f t="shared" si="22"/>
        <v>0</v>
      </c>
      <c r="S232" s="160">
        <v>0</v>
      </c>
      <c r="T232" s="161">
        <f t="shared" si="2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62" t="s">
        <v>288</v>
      </c>
      <c r="AT232" s="162" t="s">
        <v>410</v>
      </c>
      <c r="AU232" s="162" t="s">
        <v>135</v>
      </c>
      <c r="AY232" s="16" t="s">
        <v>127</v>
      </c>
      <c r="BE232" s="163">
        <f t="shared" si="24"/>
        <v>0</v>
      </c>
      <c r="BF232" s="163">
        <f t="shared" si="25"/>
        <v>0</v>
      </c>
      <c r="BG232" s="163">
        <f t="shared" si="26"/>
        <v>0</v>
      </c>
      <c r="BH232" s="163">
        <f t="shared" si="27"/>
        <v>0</v>
      </c>
      <c r="BI232" s="163">
        <f t="shared" si="28"/>
        <v>0</v>
      </c>
      <c r="BJ232" s="16" t="s">
        <v>135</v>
      </c>
      <c r="BK232" s="163">
        <f t="shared" si="29"/>
        <v>0</v>
      </c>
      <c r="BL232" s="16" t="s">
        <v>208</v>
      </c>
      <c r="BM232" s="162" t="s">
        <v>563</v>
      </c>
    </row>
    <row r="233" spans="1:65" s="2" customFormat="1" ht="24.15" customHeight="1">
      <c r="A233" s="31"/>
      <c r="B233" s="149"/>
      <c r="C233" s="190" t="s">
        <v>564</v>
      </c>
      <c r="D233" s="190" t="s">
        <v>410</v>
      </c>
      <c r="E233" s="191" t="s">
        <v>565</v>
      </c>
      <c r="F233" s="192" t="s">
        <v>566</v>
      </c>
      <c r="G233" s="193" t="s">
        <v>265</v>
      </c>
      <c r="H233" s="194">
        <v>3</v>
      </c>
      <c r="I233" s="195"/>
      <c r="J233" s="196">
        <f t="shared" si="20"/>
        <v>0</v>
      </c>
      <c r="K233" s="197"/>
      <c r="L233" s="198"/>
      <c r="M233" s="199" t="s">
        <v>1</v>
      </c>
      <c r="N233" s="200" t="s">
        <v>39</v>
      </c>
      <c r="O233" s="60"/>
      <c r="P233" s="160">
        <f t="shared" si="21"/>
        <v>0</v>
      </c>
      <c r="Q233" s="160">
        <v>0</v>
      </c>
      <c r="R233" s="160">
        <f t="shared" si="22"/>
        <v>0</v>
      </c>
      <c r="S233" s="160">
        <v>0</v>
      </c>
      <c r="T233" s="161">
        <f t="shared" si="2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62" t="s">
        <v>288</v>
      </c>
      <c r="AT233" s="162" t="s">
        <v>410</v>
      </c>
      <c r="AU233" s="162" t="s">
        <v>135</v>
      </c>
      <c r="AY233" s="16" t="s">
        <v>127</v>
      </c>
      <c r="BE233" s="163">
        <f t="shared" si="24"/>
        <v>0</v>
      </c>
      <c r="BF233" s="163">
        <f t="shared" si="25"/>
        <v>0</v>
      </c>
      <c r="BG233" s="163">
        <f t="shared" si="26"/>
        <v>0</v>
      </c>
      <c r="BH233" s="163">
        <f t="shared" si="27"/>
        <v>0</v>
      </c>
      <c r="BI233" s="163">
        <f t="shared" si="28"/>
        <v>0</v>
      </c>
      <c r="BJ233" s="16" t="s">
        <v>135</v>
      </c>
      <c r="BK233" s="163">
        <f t="shared" si="29"/>
        <v>0</v>
      </c>
      <c r="BL233" s="16" t="s">
        <v>208</v>
      </c>
      <c r="BM233" s="162" t="s">
        <v>567</v>
      </c>
    </row>
    <row r="234" spans="1:65" s="2" customFormat="1" ht="16.5" customHeight="1">
      <c r="A234" s="31"/>
      <c r="B234" s="149"/>
      <c r="C234" s="150" t="s">
        <v>568</v>
      </c>
      <c r="D234" s="150" t="s">
        <v>130</v>
      </c>
      <c r="E234" s="151" t="s">
        <v>569</v>
      </c>
      <c r="F234" s="152" t="s">
        <v>570</v>
      </c>
      <c r="G234" s="153" t="s">
        <v>265</v>
      </c>
      <c r="H234" s="154">
        <v>10</v>
      </c>
      <c r="I234" s="155"/>
      <c r="J234" s="156">
        <f t="shared" si="20"/>
        <v>0</v>
      </c>
      <c r="K234" s="157"/>
      <c r="L234" s="32"/>
      <c r="M234" s="158" t="s">
        <v>1</v>
      </c>
      <c r="N234" s="159" t="s">
        <v>39</v>
      </c>
      <c r="O234" s="60"/>
      <c r="P234" s="160">
        <f t="shared" si="21"/>
        <v>0</v>
      </c>
      <c r="Q234" s="160">
        <v>0</v>
      </c>
      <c r="R234" s="160">
        <f t="shared" si="22"/>
        <v>0</v>
      </c>
      <c r="S234" s="160">
        <v>0</v>
      </c>
      <c r="T234" s="161">
        <f t="shared" si="2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62" t="s">
        <v>208</v>
      </c>
      <c r="AT234" s="162" t="s">
        <v>130</v>
      </c>
      <c r="AU234" s="162" t="s">
        <v>135</v>
      </c>
      <c r="AY234" s="16" t="s">
        <v>127</v>
      </c>
      <c r="BE234" s="163">
        <f t="shared" si="24"/>
        <v>0</v>
      </c>
      <c r="BF234" s="163">
        <f t="shared" si="25"/>
        <v>0</v>
      </c>
      <c r="BG234" s="163">
        <f t="shared" si="26"/>
        <v>0</v>
      </c>
      <c r="BH234" s="163">
        <f t="shared" si="27"/>
        <v>0</v>
      </c>
      <c r="BI234" s="163">
        <f t="shared" si="28"/>
        <v>0</v>
      </c>
      <c r="BJ234" s="16" t="s">
        <v>135</v>
      </c>
      <c r="BK234" s="163">
        <f t="shared" si="29"/>
        <v>0</v>
      </c>
      <c r="BL234" s="16" t="s">
        <v>208</v>
      </c>
      <c r="BM234" s="162" t="s">
        <v>571</v>
      </c>
    </row>
    <row r="235" spans="1:65" s="2" customFormat="1" ht="16.5" customHeight="1">
      <c r="A235" s="31"/>
      <c r="B235" s="149"/>
      <c r="C235" s="190" t="s">
        <v>572</v>
      </c>
      <c r="D235" s="190" t="s">
        <v>410</v>
      </c>
      <c r="E235" s="191" t="s">
        <v>573</v>
      </c>
      <c r="F235" s="192" t="s">
        <v>574</v>
      </c>
      <c r="G235" s="193" t="s">
        <v>265</v>
      </c>
      <c r="H235" s="194">
        <v>10</v>
      </c>
      <c r="I235" s="195"/>
      <c r="J235" s="196">
        <f t="shared" si="20"/>
        <v>0</v>
      </c>
      <c r="K235" s="197"/>
      <c r="L235" s="198"/>
      <c r="M235" s="199" t="s">
        <v>1</v>
      </c>
      <c r="N235" s="200" t="s">
        <v>39</v>
      </c>
      <c r="O235" s="60"/>
      <c r="P235" s="160">
        <f t="shared" si="21"/>
        <v>0</v>
      </c>
      <c r="Q235" s="160">
        <v>0</v>
      </c>
      <c r="R235" s="160">
        <f t="shared" si="22"/>
        <v>0</v>
      </c>
      <c r="S235" s="160">
        <v>0</v>
      </c>
      <c r="T235" s="161">
        <f t="shared" si="23"/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62" t="s">
        <v>288</v>
      </c>
      <c r="AT235" s="162" t="s">
        <v>410</v>
      </c>
      <c r="AU235" s="162" t="s">
        <v>135</v>
      </c>
      <c r="AY235" s="16" t="s">
        <v>127</v>
      </c>
      <c r="BE235" s="163">
        <f t="shared" si="24"/>
        <v>0</v>
      </c>
      <c r="BF235" s="163">
        <f t="shared" si="25"/>
        <v>0</v>
      </c>
      <c r="BG235" s="163">
        <f t="shared" si="26"/>
        <v>0</v>
      </c>
      <c r="BH235" s="163">
        <f t="shared" si="27"/>
        <v>0</v>
      </c>
      <c r="BI235" s="163">
        <f t="shared" si="28"/>
        <v>0</v>
      </c>
      <c r="BJ235" s="16" t="s">
        <v>135</v>
      </c>
      <c r="BK235" s="163">
        <f t="shared" si="29"/>
        <v>0</v>
      </c>
      <c r="BL235" s="16" t="s">
        <v>208</v>
      </c>
      <c r="BM235" s="162" t="s">
        <v>575</v>
      </c>
    </row>
    <row r="236" spans="1:65" s="12" customFormat="1" ht="22.95" customHeight="1">
      <c r="B236" s="136"/>
      <c r="D236" s="137" t="s">
        <v>72</v>
      </c>
      <c r="E236" s="147" t="s">
        <v>576</v>
      </c>
      <c r="F236" s="147" t="s">
        <v>577</v>
      </c>
      <c r="I236" s="139"/>
      <c r="J236" s="148">
        <f>BK236</f>
        <v>0</v>
      </c>
      <c r="L236" s="136"/>
      <c r="M236" s="141"/>
      <c r="N236" s="142"/>
      <c r="O236" s="142"/>
      <c r="P236" s="143">
        <f>SUM(P237:P240)</f>
        <v>0</v>
      </c>
      <c r="Q236" s="142"/>
      <c r="R236" s="143">
        <f>SUM(R237:R240)</f>
        <v>0</v>
      </c>
      <c r="S236" s="142"/>
      <c r="T236" s="144">
        <f>SUM(T237:T240)</f>
        <v>0</v>
      </c>
      <c r="AR236" s="137" t="s">
        <v>135</v>
      </c>
      <c r="AT236" s="145" t="s">
        <v>72</v>
      </c>
      <c r="AU236" s="145" t="s">
        <v>80</v>
      </c>
      <c r="AY236" s="137" t="s">
        <v>127</v>
      </c>
      <c r="BK236" s="146">
        <f>SUM(BK237:BK240)</f>
        <v>0</v>
      </c>
    </row>
    <row r="237" spans="1:65" s="2" customFormat="1" ht="24.15" customHeight="1">
      <c r="A237" s="31"/>
      <c r="B237" s="149"/>
      <c r="C237" s="150" t="s">
        <v>578</v>
      </c>
      <c r="D237" s="150" t="s">
        <v>130</v>
      </c>
      <c r="E237" s="151" t="s">
        <v>579</v>
      </c>
      <c r="F237" s="152" t="s">
        <v>580</v>
      </c>
      <c r="G237" s="153" t="s">
        <v>133</v>
      </c>
      <c r="H237" s="154">
        <v>9.7799999999999994</v>
      </c>
      <c r="I237" s="155"/>
      <c r="J237" s="156">
        <f>ROUND(I237*H237,2)</f>
        <v>0</v>
      </c>
      <c r="K237" s="157"/>
      <c r="L237" s="32"/>
      <c r="M237" s="158" t="s">
        <v>1</v>
      </c>
      <c r="N237" s="159" t="s">
        <v>39</v>
      </c>
      <c r="O237" s="60"/>
      <c r="P237" s="160">
        <f>O237*H237</f>
        <v>0</v>
      </c>
      <c r="Q237" s="160">
        <v>0</v>
      </c>
      <c r="R237" s="160">
        <f>Q237*H237</f>
        <v>0</v>
      </c>
      <c r="S237" s="160">
        <v>0</v>
      </c>
      <c r="T237" s="161">
        <f>S237*H237</f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62" t="s">
        <v>208</v>
      </c>
      <c r="AT237" s="162" t="s">
        <v>130</v>
      </c>
      <c r="AU237" s="162" t="s">
        <v>135</v>
      </c>
      <c r="AY237" s="16" t="s">
        <v>127</v>
      </c>
      <c r="BE237" s="163">
        <f>IF(N237="základná",J237,0)</f>
        <v>0</v>
      </c>
      <c r="BF237" s="163">
        <f>IF(N237="znížená",J237,0)</f>
        <v>0</v>
      </c>
      <c r="BG237" s="163">
        <f>IF(N237="zákl. prenesená",J237,0)</f>
        <v>0</v>
      </c>
      <c r="BH237" s="163">
        <f>IF(N237="zníž. prenesená",J237,0)</f>
        <v>0</v>
      </c>
      <c r="BI237" s="163">
        <f>IF(N237="nulová",J237,0)</f>
        <v>0</v>
      </c>
      <c r="BJ237" s="16" t="s">
        <v>135</v>
      </c>
      <c r="BK237" s="163">
        <f>ROUND(I237*H237,2)</f>
        <v>0</v>
      </c>
      <c r="BL237" s="16" t="s">
        <v>208</v>
      </c>
      <c r="BM237" s="162" t="s">
        <v>581</v>
      </c>
    </row>
    <row r="238" spans="1:65" s="2" customFormat="1" ht="16.5" customHeight="1">
      <c r="A238" s="31"/>
      <c r="B238" s="149"/>
      <c r="C238" s="190" t="s">
        <v>582</v>
      </c>
      <c r="D238" s="190" t="s">
        <v>410</v>
      </c>
      <c r="E238" s="191" t="s">
        <v>583</v>
      </c>
      <c r="F238" s="192" t="s">
        <v>584</v>
      </c>
      <c r="G238" s="193" t="s">
        <v>133</v>
      </c>
      <c r="H238" s="194">
        <v>10.170999999999999</v>
      </c>
      <c r="I238" s="195"/>
      <c r="J238" s="196">
        <f>ROUND(I238*H238,2)</f>
        <v>0</v>
      </c>
      <c r="K238" s="197"/>
      <c r="L238" s="198"/>
      <c r="M238" s="199" t="s">
        <v>1</v>
      </c>
      <c r="N238" s="200" t="s">
        <v>39</v>
      </c>
      <c r="O238" s="60"/>
      <c r="P238" s="160">
        <f>O238*H238</f>
        <v>0</v>
      </c>
      <c r="Q238" s="160">
        <v>0</v>
      </c>
      <c r="R238" s="160">
        <f>Q238*H238</f>
        <v>0</v>
      </c>
      <c r="S238" s="160">
        <v>0</v>
      </c>
      <c r="T238" s="161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62" t="s">
        <v>288</v>
      </c>
      <c r="AT238" s="162" t="s">
        <v>410</v>
      </c>
      <c r="AU238" s="162" t="s">
        <v>135</v>
      </c>
      <c r="AY238" s="16" t="s">
        <v>127</v>
      </c>
      <c r="BE238" s="163">
        <f>IF(N238="základná",J238,0)</f>
        <v>0</v>
      </c>
      <c r="BF238" s="163">
        <f>IF(N238="znížená",J238,0)</f>
        <v>0</v>
      </c>
      <c r="BG238" s="163">
        <f>IF(N238="zákl. prenesená",J238,0)</f>
        <v>0</v>
      </c>
      <c r="BH238" s="163">
        <f>IF(N238="zníž. prenesená",J238,0)</f>
        <v>0</v>
      </c>
      <c r="BI238" s="163">
        <f>IF(N238="nulová",J238,0)</f>
        <v>0</v>
      </c>
      <c r="BJ238" s="16" t="s">
        <v>135</v>
      </c>
      <c r="BK238" s="163">
        <f>ROUND(I238*H238,2)</f>
        <v>0</v>
      </c>
      <c r="BL238" s="16" t="s">
        <v>208</v>
      </c>
      <c r="BM238" s="162" t="s">
        <v>585</v>
      </c>
    </row>
    <row r="239" spans="1:65" s="13" customFormat="1">
      <c r="B239" s="164"/>
      <c r="D239" s="165" t="s">
        <v>140</v>
      </c>
      <c r="E239" s="172" t="s">
        <v>1</v>
      </c>
      <c r="F239" s="166" t="s">
        <v>586</v>
      </c>
      <c r="H239" s="167">
        <v>10.170999999999999</v>
      </c>
      <c r="I239" s="168"/>
      <c r="L239" s="164"/>
      <c r="M239" s="169"/>
      <c r="N239" s="170"/>
      <c r="O239" s="170"/>
      <c r="P239" s="170"/>
      <c r="Q239" s="170"/>
      <c r="R239" s="170"/>
      <c r="S239" s="170"/>
      <c r="T239" s="171"/>
      <c r="AT239" s="172" t="s">
        <v>140</v>
      </c>
      <c r="AU239" s="172" t="s">
        <v>135</v>
      </c>
      <c r="AV239" s="13" t="s">
        <v>135</v>
      </c>
      <c r="AW239" s="13" t="s">
        <v>29</v>
      </c>
      <c r="AX239" s="13" t="s">
        <v>73</v>
      </c>
      <c r="AY239" s="172" t="s">
        <v>127</v>
      </c>
    </row>
    <row r="240" spans="1:65" s="14" customFormat="1">
      <c r="B240" s="173"/>
      <c r="D240" s="165" t="s">
        <v>140</v>
      </c>
      <c r="E240" s="174" t="s">
        <v>1</v>
      </c>
      <c r="F240" s="175" t="s">
        <v>163</v>
      </c>
      <c r="H240" s="176">
        <v>10.170999999999999</v>
      </c>
      <c r="I240" s="177"/>
      <c r="L240" s="173"/>
      <c r="M240" s="178"/>
      <c r="N240" s="179"/>
      <c r="O240" s="179"/>
      <c r="P240" s="179"/>
      <c r="Q240" s="179"/>
      <c r="R240" s="179"/>
      <c r="S240" s="179"/>
      <c r="T240" s="180"/>
      <c r="AT240" s="174" t="s">
        <v>140</v>
      </c>
      <c r="AU240" s="174" t="s">
        <v>135</v>
      </c>
      <c r="AV240" s="14" t="s">
        <v>134</v>
      </c>
      <c r="AW240" s="14" t="s">
        <v>29</v>
      </c>
      <c r="AX240" s="14" t="s">
        <v>80</v>
      </c>
      <c r="AY240" s="174" t="s">
        <v>127</v>
      </c>
    </row>
    <row r="241" spans="1:65" s="12" customFormat="1" ht="22.95" customHeight="1">
      <c r="B241" s="136"/>
      <c r="D241" s="137" t="s">
        <v>72</v>
      </c>
      <c r="E241" s="147" t="s">
        <v>587</v>
      </c>
      <c r="F241" s="147" t="s">
        <v>588</v>
      </c>
      <c r="I241" s="139"/>
      <c r="J241" s="148">
        <f>BK241</f>
        <v>0</v>
      </c>
      <c r="L241" s="136"/>
      <c r="M241" s="141"/>
      <c r="N241" s="142"/>
      <c r="O241" s="142"/>
      <c r="P241" s="143">
        <f>SUM(P242:P246)</f>
        <v>0</v>
      </c>
      <c r="Q241" s="142"/>
      <c r="R241" s="143">
        <f>SUM(R242:R246)</f>
        <v>0</v>
      </c>
      <c r="S241" s="142"/>
      <c r="T241" s="144">
        <f>SUM(T242:T246)</f>
        <v>0</v>
      </c>
      <c r="AR241" s="137" t="s">
        <v>135</v>
      </c>
      <c r="AT241" s="145" t="s">
        <v>72</v>
      </c>
      <c r="AU241" s="145" t="s">
        <v>80</v>
      </c>
      <c r="AY241" s="137" t="s">
        <v>127</v>
      </c>
      <c r="BK241" s="146">
        <f>SUM(BK242:BK246)</f>
        <v>0</v>
      </c>
    </row>
    <row r="242" spans="1:65" s="2" customFormat="1" ht="24.15" customHeight="1">
      <c r="A242" s="31"/>
      <c r="B242" s="149"/>
      <c r="C242" s="150" t="s">
        <v>589</v>
      </c>
      <c r="D242" s="150" t="s">
        <v>130</v>
      </c>
      <c r="E242" s="151" t="s">
        <v>590</v>
      </c>
      <c r="F242" s="152" t="s">
        <v>591</v>
      </c>
      <c r="G242" s="153" t="s">
        <v>133</v>
      </c>
      <c r="H242" s="154">
        <v>450.68</v>
      </c>
      <c r="I242" s="155"/>
      <c r="J242" s="156">
        <f>ROUND(I242*H242,2)</f>
        <v>0</v>
      </c>
      <c r="K242" s="157"/>
      <c r="L242" s="32"/>
      <c r="M242" s="158" t="s">
        <v>1</v>
      </c>
      <c r="N242" s="159" t="s">
        <v>39</v>
      </c>
      <c r="O242" s="60"/>
      <c r="P242" s="160">
        <f>O242*H242</f>
        <v>0</v>
      </c>
      <c r="Q242" s="160">
        <v>0</v>
      </c>
      <c r="R242" s="160">
        <f>Q242*H242</f>
        <v>0</v>
      </c>
      <c r="S242" s="160">
        <v>0</v>
      </c>
      <c r="T242" s="161">
        <f>S242*H242</f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62" t="s">
        <v>208</v>
      </c>
      <c r="AT242" s="162" t="s">
        <v>130</v>
      </c>
      <c r="AU242" s="162" t="s">
        <v>135</v>
      </c>
      <c r="AY242" s="16" t="s">
        <v>127</v>
      </c>
      <c r="BE242" s="163">
        <f>IF(N242="základná",J242,0)</f>
        <v>0</v>
      </c>
      <c r="BF242" s="163">
        <f>IF(N242="znížená",J242,0)</f>
        <v>0</v>
      </c>
      <c r="BG242" s="163">
        <f>IF(N242="zákl. prenesená",J242,0)</f>
        <v>0</v>
      </c>
      <c r="BH242" s="163">
        <f>IF(N242="zníž. prenesená",J242,0)</f>
        <v>0</v>
      </c>
      <c r="BI242" s="163">
        <f>IF(N242="nulová",J242,0)</f>
        <v>0</v>
      </c>
      <c r="BJ242" s="16" t="s">
        <v>135</v>
      </c>
      <c r="BK242" s="163">
        <f>ROUND(I242*H242,2)</f>
        <v>0</v>
      </c>
      <c r="BL242" s="16" t="s">
        <v>208</v>
      </c>
      <c r="BM242" s="162" t="s">
        <v>592</v>
      </c>
    </row>
    <row r="243" spans="1:65" s="13" customFormat="1">
      <c r="B243" s="164"/>
      <c r="D243" s="165" t="s">
        <v>140</v>
      </c>
      <c r="E243" s="172" t="s">
        <v>1</v>
      </c>
      <c r="F243" s="166" t="s">
        <v>593</v>
      </c>
      <c r="H243" s="167">
        <v>450.68</v>
      </c>
      <c r="I243" s="168"/>
      <c r="L243" s="164"/>
      <c r="M243" s="169"/>
      <c r="N243" s="170"/>
      <c r="O243" s="170"/>
      <c r="P243" s="170"/>
      <c r="Q243" s="170"/>
      <c r="R243" s="170"/>
      <c r="S243" s="170"/>
      <c r="T243" s="171"/>
      <c r="AT243" s="172" t="s">
        <v>140</v>
      </c>
      <c r="AU243" s="172" t="s">
        <v>135</v>
      </c>
      <c r="AV243" s="13" t="s">
        <v>135</v>
      </c>
      <c r="AW243" s="13" t="s">
        <v>29</v>
      </c>
      <c r="AX243" s="13" t="s">
        <v>73</v>
      </c>
      <c r="AY243" s="172" t="s">
        <v>127</v>
      </c>
    </row>
    <row r="244" spans="1:65" s="14" customFormat="1">
      <c r="B244" s="173"/>
      <c r="D244" s="165" t="s">
        <v>140</v>
      </c>
      <c r="E244" s="174" t="s">
        <v>1</v>
      </c>
      <c r="F244" s="175" t="s">
        <v>163</v>
      </c>
      <c r="H244" s="176">
        <v>450.68</v>
      </c>
      <c r="I244" s="177"/>
      <c r="L244" s="173"/>
      <c r="M244" s="178"/>
      <c r="N244" s="179"/>
      <c r="O244" s="179"/>
      <c r="P244" s="179"/>
      <c r="Q244" s="179"/>
      <c r="R244" s="179"/>
      <c r="S244" s="179"/>
      <c r="T244" s="180"/>
      <c r="AT244" s="174" t="s">
        <v>140</v>
      </c>
      <c r="AU244" s="174" t="s">
        <v>135</v>
      </c>
      <c r="AV244" s="14" t="s">
        <v>134</v>
      </c>
      <c r="AW244" s="14" t="s">
        <v>29</v>
      </c>
      <c r="AX244" s="14" t="s">
        <v>80</v>
      </c>
      <c r="AY244" s="174" t="s">
        <v>127</v>
      </c>
    </row>
    <row r="245" spans="1:65" s="2" customFormat="1" ht="24.15" customHeight="1">
      <c r="A245" s="31"/>
      <c r="B245" s="149"/>
      <c r="C245" s="150" t="s">
        <v>594</v>
      </c>
      <c r="D245" s="150" t="s">
        <v>130</v>
      </c>
      <c r="E245" s="151" t="s">
        <v>595</v>
      </c>
      <c r="F245" s="152" t="s">
        <v>596</v>
      </c>
      <c r="G245" s="153" t="s">
        <v>133</v>
      </c>
      <c r="H245" s="154">
        <v>450.68</v>
      </c>
      <c r="I245" s="155"/>
      <c r="J245" s="156">
        <f>ROUND(I245*H245,2)</f>
        <v>0</v>
      </c>
      <c r="K245" s="157"/>
      <c r="L245" s="32"/>
      <c r="M245" s="158" t="s">
        <v>1</v>
      </c>
      <c r="N245" s="159" t="s">
        <v>39</v>
      </c>
      <c r="O245" s="60"/>
      <c r="P245" s="160">
        <f>O245*H245</f>
        <v>0</v>
      </c>
      <c r="Q245" s="160">
        <v>0</v>
      </c>
      <c r="R245" s="160">
        <f>Q245*H245</f>
        <v>0</v>
      </c>
      <c r="S245" s="160">
        <v>0</v>
      </c>
      <c r="T245" s="161">
        <f>S245*H245</f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62" t="s">
        <v>208</v>
      </c>
      <c r="AT245" s="162" t="s">
        <v>130</v>
      </c>
      <c r="AU245" s="162" t="s">
        <v>135</v>
      </c>
      <c r="AY245" s="16" t="s">
        <v>127</v>
      </c>
      <c r="BE245" s="163">
        <f>IF(N245="základná",J245,0)</f>
        <v>0</v>
      </c>
      <c r="BF245" s="163">
        <f>IF(N245="znížená",J245,0)</f>
        <v>0</v>
      </c>
      <c r="BG245" s="163">
        <f>IF(N245="zákl. prenesená",J245,0)</f>
        <v>0</v>
      </c>
      <c r="BH245" s="163">
        <f>IF(N245="zníž. prenesená",J245,0)</f>
        <v>0</v>
      </c>
      <c r="BI245" s="163">
        <f>IF(N245="nulová",J245,0)</f>
        <v>0</v>
      </c>
      <c r="BJ245" s="16" t="s">
        <v>135</v>
      </c>
      <c r="BK245" s="163">
        <f>ROUND(I245*H245,2)</f>
        <v>0</v>
      </c>
      <c r="BL245" s="16" t="s">
        <v>208</v>
      </c>
      <c r="BM245" s="162" t="s">
        <v>597</v>
      </c>
    </row>
    <row r="246" spans="1:65" s="2" customFormat="1" ht="33" customHeight="1">
      <c r="A246" s="31"/>
      <c r="B246" s="149"/>
      <c r="C246" s="150" t="s">
        <v>598</v>
      </c>
      <c r="D246" s="150" t="s">
        <v>130</v>
      </c>
      <c r="E246" s="151" t="s">
        <v>599</v>
      </c>
      <c r="F246" s="152" t="s">
        <v>600</v>
      </c>
      <c r="G246" s="153" t="s">
        <v>133</v>
      </c>
      <c r="H246" s="154">
        <v>450.68</v>
      </c>
      <c r="I246" s="155"/>
      <c r="J246" s="156">
        <f>ROUND(I246*H246,2)</f>
        <v>0</v>
      </c>
      <c r="K246" s="157"/>
      <c r="L246" s="32"/>
      <c r="M246" s="185" t="s">
        <v>1</v>
      </c>
      <c r="N246" s="186" t="s">
        <v>39</v>
      </c>
      <c r="O246" s="187"/>
      <c r="P246" s="188">
        <f>O246*H246</f>
        <v>0</v>
      </c>
      <c r="Q246" s="188">
        <v>0</v>
      </c>
      <c r="R246" s="188">
        <f>Q246*H246</f>
        <v>0</v>
      </c>
      <c r="S246" s="188">
        <v>0</v>
      </c>
      <c r="T246" s="189">
        <f>S246*H246</f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62" t="s">
        <v>208</v>
      </c>
      <c r="AT246" s="162" t="s">
        <v>130</v>
      </c>
      <c r="AU246" s="162" t="s">
        <v>135</v>
      </c>
      <c r="AY246" s="16" t="s">
        <v>127</v>
      </c>
      <c r="BE246" s="163">
        <f>IF(N246="základná",J246,0)</f>
        <v>0</v>
      </c>
      <c r="BF246" s="163">
        <f>IF(N246="znížená",J246,0)</f>
        <v>0</v>
      </c>
      <c r="BG246" s="163">
        <f>IF(N246="zákl. prenesená",J246,0)</f>
        <v>0</v>
      </c>
      <c r="BH246" s="163">
        <f>IF(N246="zníž. prenesená",J246,0)</f>
        <v>0</v>
      </c>
      <c r="BI246" s="163">
        <f>IF(N246="nulová",J246,0)</f>
        <v>0</v>
      </c>
      <c r="BJ246" s="16" t="s">
        <v>135</v>
      </c>
      <c r="BK246" s="163">
        <f>ROUND(I246*H246,2)</f>
        <v>0</v>
      </c>
      <c r="BL246" s="16" t="s">
        <v>208</v>
      </c>
      <c r="BM246" s="162" t="s">
        <v>601</v>
      </c>
    </row>
    <row r="247" spans="1:65" s="2" customFormat="1" ht="6.9" customHeight="1">
      <c r="A247" s="31"/>
      <c r="B247" s="49"/>
      <c r="C247" s="50"/>
      <c r="D247" s="50"/>
      <c r="E247" s="50"/>
      <c r="F247" s="50"/>
      <c r="G247" s="50"/>
      <c r="H247" s="50"/>
      <c r="I247" s="50"/>
      <c r="J247" s="50"/>
      <c r="K247" s="50"/>
      <c r="L247" s="32"/>
      <c r="M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</row>
  </sheetData>
  <autoFilter ref="C130:K246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0"/>
  <sheetViews>
    <sheetView showGridLines="0" tabSelected="1" topLeftCell="A16" workbookViewId="0">
      <selection activeCell="W14" sqref="W14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34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85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50" t="str">
        <f>'Rekapitulácia stavby'!K6</f>
        <v>,,Living Lab,, Dropie</v>
      </c>
      <c r="F7" s="251"/>
      <c r="G7" s="251"/>
      <c r="H7" s="251"/>
      <c r="L7" s="19"/>
    </row>
    <row r="8" spans="1:46" s="2" customFormat="1" ht="12" customHeight="1">
      <c r="A8" s="31"/>
      <c r="B8" s="32"/>
      <c r="C8" s="31"/>
      <c r="D8" s="26" t="s">
        <v>99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28" t="s">
        <v>1227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2" t="str">
        <f>'Rekapitulácia stavby'!E14</f>
        <v>Vyplň údaj</v>
      </c>
      <c r="F18" s="244"/>
      <c r="G18" s="244"/>
      <c r="H18" s="244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48" t="s">
        <v>1</v>
      </c>
      <c r="F27" s="248"/>
      <c r="G27" s="248"/>
      <c r="H27" s="248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ROUND(J123,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37</v>
      </c>
      <c r="E33" s="37" t="s">
        <v>38</v>
      </c>
      <c r="F33" s="101">
        <f>ROUND((SUM(BE123:BE169)),  2)</f>
        <v>0</v>
      </c>
      <c r="G33" s="102"/>
      <c r="H33" s="102"/>
      <c r="I33" s="103">
        <v>0.2</v>
      </c>
      <c r="J33" s="101">
        <f>ROUND(((SUM(BE123:BE169))*I33),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39</v>
      </c>
      <c r="F34" s="101">
        <f>ROUND((SUM(BF123:BF169)),  2)</f>
        <v>0</v>
      </c>
      <c r="G34" s="102"/>
      <c r="H34" s="102"/>
      <c r="I34" s="103">
        <v>0.2</v>
      </c>
      <c r="J34" s="101">
        <f>ROUND(((SUM(BF123:BF169))*I34),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40</v>
      </c>
      <c r="F35" s="104">
        <f>ROUND((SUM(BG123:BG169)),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41</v>
      </c>
      <c r="F36" s="104">
        <f>ROUND((SUM(BH123:BH169)),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42</v>
      </c>
      <c r="F37" s="101">
        <f>ROUND((SUM(BI123:BI169)),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3.2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.2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3.2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100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0" t="str">
        <f>E7</f>
        <v>,,Living Lab,, Dropie</v>
      </c>
      <c r="F85" s="251"/>
      <c r="G85" s="251"/>
      <c r="H85" s="251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28" t="str">
        <f>E9</f>
        <v>SO03 VODÁREŇ - Búracie práce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101</v>
      </c>
      <c r="D94" s="106"/>
      <c r="E94" s="106"/>
      <c r="F94" s="106"/>
      <c r="G94" s="106"/>
      <c r="H94" s="106"/>
      <c r="I94" s="106"/>
      <c r="J94" s="115" t="s">
        <v>102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customHeight="1">
      <c r="A96" s="31"/>
      <c r="B96" s="32"/>
      <c r="C96" s="116" t="s">
        <v>103</v>
      </c>
      <c r="D96" s="31"/>
      <c r="E96" s="31"/>
      <c r="F96" s="31"/>
      <c r="G96" s="31"/>
      <c r="H96" s="31"/>
      <c r="I96" s="31"/>
      <c r="J96" s="73">
        <f>J123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104</v>
      </c>
    </row>
    <row r="97" spans="1:31" s="9" customFormat="1" ht="24.9" customHeight="1">
      <c r="B97" s="117"/>
      <c r="D97" s="118" t="s">
        <v>105</v>
      </c>
      <c r="E97" s="119"/>
      <c r="F97" s="119"/>
      <c r="G97" s="119"/>
      <c r="H97" s="119"/>
      <c r="I97" s="119"/>
      <c r="J97" s="120">
        <f>J124</f>
        <v>0</v>
      </c>
      <c r="L97" s="117"/>
    </row>
    <row r="98" spans="1:31" s="10" customFormat="1" ht="19.95" customHeight="1">
      <c r="B98" s="121"/>
      <c r="D98" s="122" t="s">
        <v>106</v>
      </c>
      <c r="E98" s="123"/>
      <c r="F98" s="123"/>
      <c r="G98" s="123"/>
      <c r="H98" s="123"/>
      <c r="I98" s="123"/>
      <c r="J98" s="124">
        <f>J125</f>
        <v>0</v>
      </c>
      <c r="L98" s="121"/>
    </row>
    <row r="99" spans="1:31" s="9" customFormat="1" ht="24.9" customHeight="1">
      <c r="B99" s="117"/>
      <c r="D99" s="118" t="s">
        <v>107</v>
      </c>
      <c r="E99" s="119"/>
      <c r="F99" s="119"/>
      <c r="G99" s="119"/>
      <c r="H99" s="119"/>
      <c r="I99" s="119"/>
      <c r="J99" s="120">
        <f>J155</f>
        <v>0</v>
      </c>
      <c r="L99" s="117"/>
    </row>
    <row r="100" spans="1:31" s="10" customFormat="1" ht="19.95" customHeight="1">
      <c r="B100" s="121"/>
      <c r="D100" s="122" t="s">
        <v>109</v>
      </c>
      <c r="E100" s="123"/>
      <c r="F100" s="123"/>
      <c r="G100" s="123"/>
      <c r="H100" s="123"/>
      <c r="I100" s="123"/>
      <c r="J100" s="124">
        <f>J156</f>
        <v>0</v>
      </c>
      <c r="L100" s="121"/>
    </row>
    <row r="101" spans="1:31" s="10" customFormat="1" ht="19.95" customHeight="1">
      <c r="B101" s="121"/>
      <c r="D101" s="122" t="s">
        <v>110</v>
      </c>
      <c r="E101" s="123"/>
      <c r="F101" s="123"/>
      <c r="G101" s="123"/>
      <c r="H101" s="123"/>
      <c r="I101" s="123"/>
      <c r="J101" s="124">
        <f>J158</f>
        <v>0</v>
      </c>
      <c r="L101" s="121"/>
    </row>
    <row r="102" spans="1:31" s="10" customFormat="1" ht="19.95" customHeight="1">
      <c r="B102" s="121"/>
      <c r="D102" s="122" t="s">
        <v>111</v>
      </c>
      <c r="E102" s="123"/>
      <c r="F102" s="123"/>
      <c r="G102" s="123"/>
      <c r="H102" s="123"/>
      <c r="I102" s="123"/>
      <c r="J102" s="124">
        <f>J161</f>
        <v>0</v>
      </c>
      <c r="L102" s="121"/>
    </row>
    <row r="103" spans="1:31" s="10" customFormat="1" ht="19.95" customHeight="1">
      <c r="B103" s="121"/>
      <c r="D103" s="122" t="s">
        <v>112</v>
      </c>
      <c r="E103" s="123"/>
      <c r="F103" s="123"/>
      <c r="G103" s="123"/>
      <c r="H103" s="123"/>
      <c r="I103" s="123"/>
      <c r="J103" s="124">
        <f>J163</f>
        <v>0</v>
      </c>
      <c r="L103" s="121"/>
    </row>
    <row r="104" spans="1:31" s="2" customFormat="1" ht="21.75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44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6.9" customHeight="1">
      <c r="A105" s="31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4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9" spans="1:31" s="2" customFormat="1" ht="6.9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24.9" customHeight="1">
      <c r="A110" s="31"/>
      <c r="B110" s="32"/>
      <c r="C110" s="20" t="s">
        <v>113</v>
      </c>
      <c r="D110" s="31"/>
      <c r="E110" s="31"/>
      <c r="F110" s="31"/>
      <c r="G110" s="31"/>
      <c r="H110" s="31"/>
      <c r="I110" s="31"/>
      <c r="J110" s="31"/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" customHeight="1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13</v>
      </c>
      <c r="D112" s="31"/>
      <c r="E112" s="31"/>
      <c r="F112" s="31"/>
      <c r="G112" s="31"/>
      <c r="H112" s="31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1"/>
      <c r="D113" s="31"/>
      <c r="E113" s="250" t="str">
        <f>E7</f>
        <v>,,Living Lab,, Dropie</v>
      </c>
      <c r="F113" s="251"/>
      <c r="G113" s="251"/>
      <c r="H113" s="251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99</v>
      </c>
      <c r="D114" s="31"/>
      <c r="E114" s="31"/>
      <c r="F114" s="31"/>
      <c r="G114" s="31"/>
      <c r="H114" s="31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1"/>
      <c r="D115" s="31"/>
      <c r="E115" s="228" t="str">
        <f>E9</f>
        <v>SO03 VODÁREŇ - Búracie práce</v>
      </c>
      <c r="F115" s="249"/>
      <c r="G115" s="249"/>
      <c r="H115" s="249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" customHeight="1">
      <c r="A116" s="31"/>
      <c r="B116" s="32"/>
      <c r="C116" s="31"/>
      <c r="D116" s="31"/>
      <c r="E116" s="31"/>
      <c r="F116" s="31"/>
      <c r="G116" s="31"/>
      <c r="H116" s="31"/>
      <c r="I116" s="31"/>
      <c r="J116" s="31"/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17</v>
      </c>
      <c r="D117" s="31"/>
      <c r="E117" s="31"/>
      <c r="F117" s="24" t="str">
        <f>F12</f>
        <v>Kolárovská 55, Zemianska Olča 946 14</v>
      </c>
      <c r="G117" s="31"/>
      <c r="H117" s="31"/>
      <c r="I117" s="26" t="s">
        <v>19</v>
      </c>
      <c r="J117" s="57" t="str">
        <f>IF(J12="","",J12)</f>
        <v>28. 3. 2024</v>
      </c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15" customHeight="1">
      <c r="A119" s="31"/>
      <c r="B119" s="32"/>
      <c r="C119" s="26" t="s">
        <v>21</v>
      </c>
      <c r="D119" s="31"/>
      <c r="E119" s="31"/>
      <c r="F119" s="24" t="str">
        <f>E15</f>
        <v>SEV SAŽP Dropie</v>
      </c>
      <c r="G119" s="31"/>
      <c r="H119" s="31"/>
      <c r="I119" s="26" t="s">
        <v>27</v>
      </c>
      <c r="J119" s="29" t="str">
        <f>E21</f>
        <v>ING. LIBOR STEHLÍK</v>
      </c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15" customHeight="1">
      <c r="A120" s="31"/>
      <c r="B120" s="32"/>
      <c r="C120" s="26" t="s">
        <v>25</v>
      </c>
      <c r="D120" s="31"/>
      <c r="E120" s="31"/>
      <c r="F120" s="24" t="str">
        <f>IF(E18="","",E18)</f>
        <v>Vyplň údaj</v>
      </c>
      <c r="G120" s="31"/>
      <c r="H120" s="31"/>
      <c r="I120" s="26" t="s">
        <v>30</v>
      </c>
      <c r="J120" s="29" t="str">
        <f>E24</f>
        <v>Ing. Ján Koričanský</v>
      </c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35" customHeight="1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25"/>
      <c r="B122" s="126"/>
      <c r="C122" s="127" t="s">
        <v>114</v>
      </c>
      <c r="D122" s="128" t="s">
        <v>58</v>
      </c>
      <c r="E122" s="128" t="s">
        <v>54</v>
      </c>
      <c r="F122" s="128" t="s">
        <v>55</v>
      </c>
      <c r="G122" s="128" t="s">
        <v>115</v>
      </c>
      <c r="H122" s="128" t="s">
        <v>116</v>
      </c>
      <c r="I122" s="128" t="s">
        <v>117</v>
      </c>
      <c r="J122" s="129" t="s">
        <v>102</v>
      </c>
      <c r="K122" s="130" t="s">
        <v>118</v>
      </c>
      <c r="L122" s="131"/>
      <c r="M122" s="64" t="s">
        <v>1</v>
      </c>
      <c r="N122" s="65" t="s">
        <v>37</v>
      </c>
      <c r="O122" s="65" t="s">
        <v>119</v>
      </c>
      <c r="P122" s="65" t="s">
        <v>120</v>
      </c>
      <c r="Q122" s="65" t="s">
        <v>121</v>
      </c>
      <c r="R122" s="65" t="s">
        <v>122</v>
      </c>
      <c r="S122" s="65" t="s">
        <v>123</v>
      </c>
      <c r="T122" s="66" t="s">
        <v>124</v>
      </c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</row>
    <row r="123" spans="1:65" s="2" customFormat="1" ht="22.95" customHeight="1">
      <c r="A123" s="31"/>
      <c r="B123" s="32"/>
      <c r="C123" s="71" t="s">
        <v>103</v>
      </c>
      <c r="D123" s="31"/>
      <c r="E123" s="31"/>
      <c r="F123" s="31"/>
      <c r="G123" s="31"/>
      <c r="H123" s="31"/>
      <c r="I123" s="31"/>
      <c r="J123" s="132">
        <f>BK123</f>
        <v>0</v>
      </c>
      <c r="K123" s="31"/>
      <c r="L123" s="32"/>
      <c r="M123" s="67"/>
      <c r="N123" s="58"/>
      <c r="O123" s="68"/>
      <c r="P123" s="133">
        <f>P124+P155</f>
        <v>0</v>
      </c>
      <c r="Q123" s="68"/>
      <c r="R123" s="133">
        <f>R124+R155</f>
        <v>0</v>
      </c>
      <c r="S123" s="68"/>
      <c r="T123" s="134">
        <f>T124+T155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6" t="s">
        <v>72</v>
      </c>
      <c r="AU123" s="16" t="s">
        <v>104</v>
      </c>
      <c r="BK123" s="135">
        <f>BK124+BK155</f>
        <v>0</v>
      </c>
    </row>
    <row r="124" spans="1:65" s="12" customFormat="1" ht="25.95" customHeight="1">
      <c r="B124" s="136"/>
      <c r="D124" s="137" t="s">
        <v>72</v>
      </c>
      <c r="E124" s="138" t="s">
        <v>125</v>
      </c>
      <c r="F124" s="138" t="s">
        <v>126</v>
      </c>
      <c r="I124" s="139"/>
      <c r="J124" s="140">
        <f>BK124</f>
        <v>0</v>
      </c>
      <c r="L124" s="136"/>
      <c r="M124" s="141"/>
      <c r="N124" s="142"/>
      <c r="O124" s="142"/>
      <c r="P124" s="143">
        <f>P125</f>
        <v>0</v>
      </c>
      <c r="Q124" s="142"/>
      <c r="R124" s="143">
        <f>R125</f>
        <v>0</v>
      </c>
      <c r="S124" s="142"/>
      <c r="T124" s="144">
        <f>T125</f>
        <v>0</v>
      </c>
      <c r="AR124" s="137" t="s">
        <v>80</v>
      </c>
      <c r="AT124" s="145" t="s">
        <v>72</v>
      </c>
      <c r="AU124" s="145" t="s">
        <v>73</v>
      </c>
      <c r="AY124" s="137" t="s">
        <v>127</v>
      </c>
      <c r="BK124" s="146">
        <f>BK125</f>
        <v>0</v>
      </c>
    </row>
    <row r="125" spans="1:65" s="12" customFormat="1" ht="22.95" customHeight="1">
      <c r="B125" s="136"/>
      <c r="D125" s="137" t="s">
        <v>72</v>
      </c>
      <c r="E125" s="147" t="s">
        <v>128</v>
      </c>
      <c r="F125" s="147" t="s">
        <v>129</v>
      </c>
      <c r="I125" s="139"/>
      <c r="J125" s="148">
        <f>BK125</f>
        <v>0</v>
      </c>
      <c r="L125" s="136"/>
      <c r="M125" s="141"/>
      <c r="N125" s="142"/>
      <c r="O125" s="142"/>
      <c r="P125" s="143">
        <f>SUM(P126:P154)</f>
        <v>0</v>
      </c>
      <c r="Q125" s="142"/>
      <c r="R125" s="143">
        <f>SUM(R126:R154)</f>
        <v>0</v>
      </c>
      <c r="S125" s="142"/>
      <c r="T125" s="144">
        <f>SUM(T126:T154)</f>
        <v>0</v>
      </c>
      <c r="AR125" s="137" t="s">
        <v>80</v>
      </c>
      <c r="AT125" s="145" t="s">
        <v>72</v>
      </c>
      <c r="AU125" s="145" t="s">
        <v>80</v>
      </c>
      <c r="AY125" s="137" t="s">
        <v>127</v>
      </c>
      <c r="BK125" s="146">
        <f>SUM(BK126:BK154)</f>
        <v>0</v>
      </c>
    </row>
    <row r="126" spans="1:65" s="2" customFormat="1" ht="16.5" customHeight="1">
      <c r="A126" s="31"/>
      <c r="B126" s="149"/>
      <c r="C126" s="150" t="s">
        <v>80</v>
      </c>
      <c r="D126" s="150" t="s">
        <v>130</v>
      </c>
      <c r="E126" s="151" t="s">
        <v>131</v>
      </c>
      <c r="F126" s="152" t="s">
        <v>132</v>
      </c>
      <c r="G126" s="153" t="s">
        <v>133</v>
      </c>
      <c r="H126" s="154">
        <v>50</v>
      </c>
      <c r="I126" s="155"/>
      <c r="J126" s="156">
        <f t="shared" ref="J126:J131" si="0">ROUND(I126*H126,2)</f>
        <v>0</v>
      </c>
      <c r="K126" s="157"/>
      <c r="L126" s="32"/>
      <c r="M126" s="158" t="s">
        <v>1</v>
      </c>
      <c r="N126" s="159" t="s">
        <v>39</v>
      </c>
      <c r="O126" s="60"/>
      <c r="P126" s="160">
        <f t="shared" ref="P126:P131" si="1">O126*H126</f>
        <v>0</v>
      </c>
      <c r="Q126" s="160">
        <v>0</v>
      </c>
      <c r="R126" s="160">
        <f t="shared" ref="R126:R131" si="2">Q126*H126</f>
        <v>0</v>
      </c>
      <c r="S126" s="160">
        <v>0</v>
      </c>
      <c r="T126" s="161">
        <f t="shared" ref="T126:T131" si="3"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62" t="s">
        <v>134</v>
      </c>
      <c r="AT126" s="162" t="s">
        <v>130</v>
      </c>
      <c r="AU126" s="162" t="s">
        <v>135</v>
      </c>
      <c r="AY126" s="16" t="s">
        <v>127</v>
      </c>
      <c r="BE126" s="163">
        <f t="shared" ref="BE126:BE131" si="4">IF(N126="základná",J126,0)</f>
        <v>0</v>
      </c>
      <c r="BF126" s="163">
        <f t="shared" ref="BF126:BF131" si="5">IF(N126="znížená",J126,0)</f>
        <v>0</v>
      </c>
      <c r="BG126" s="163">
        <f t="shared" ref="BG126:BG131" si="6">IF(N126="zákl. prenesená",J126,0)</f>
        <v>0</v>
      </c>
      <c r="BH126" s="163">
        <f t="shared" ref="BH126:BH131" si="7">IF(N126="zníž. prenesená",J126,0)</f>
        <v>0</v>
      </c>
      <c r="BI126" s="163">
        <f t="shared" ref="BI126:BI131" si="8">IF(N126="nulová",J126,0)</f>
        <v>0</v>
      </c>
      <c r="BJ126" s="16" t="s">
        <v>135</v>
      </c>
      <c r="BK126" s="163">
        <f t="shared" ref="BK126:BK131" si="9">ROUND(I126*H126,2)</f>
        <v>0</v>
      </c>
      <c r="BL126" s="16" t="s">
        <v>134</v>
      </c>
      <c r="BM126" s="162" t="s">
        <v>602</v>
      </c>
    </row>
    <row r="127" spans="1:65" s="2" customFormat="1" ht="24.15" customHeight="1">
      <c r="A127" s="31"/>
      <c r="B127" s="149"/>
      <c r="C127" s="150" t="s">
        <v>135</v>
      </c>
      <c r="D127" s="150" t="s">
        <v>130</v>
      </c>
      <c r="E127" s="151" t="s">
        <v>137</v>
      </c>
      <c r="F127" s="152" t="s">
        <v>138</v>
      </c>
      <c r="G127" s="153" t="s">
        <v>133</v>
      </c>
      <c r="H127" s="154">
        <v>60</v>
      </c>
      <c r="I127" s="155"/>
      <c r="J127" s="156">
        <f t="shared" si="0"/>
        <v>0</v>
      </c>
      <c r="K127" s="157"/>
      <c r="L127" s="32"/>
      <c r="M127" s="158" t="s">
        <v>1</v>
      </c>
      <c r="N127" s="159" t="s">
        <v>39</v>
      </c>
      <c r="O127" s="60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2" t="s">
        <v>134</v>
      </c>
      <c r="AT127" s="162" t="s">
        <v>130</v>
      </c>
      <c r="AU127" s="162" t="s">
        <v>135</v>
      </c>
      <c r="AY127" s="16" t="s">
        <v>127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6" t="s">
        <v>135</v>
      </c>
      <c r="BK127" s="163">
        <f t="shared" si="9"/>
        <v>0</v>
      </c>
      <c r="BL127" s="16" t="s">
        <v>134</v>
      </c>
      <c r="BM127" s="162" t="s">
        <v>603</v>
      </c>
    </row>
    <row r="128" spans="1:65" s="2" customFormat="1" ht="24.15" customHeight="1">
      <c r="A128" s="31"/>
      <c r="B128" s="149"/>
      <c r="C128" s="150" t="s">
        <v>142</v>
      </c>
      <c r="D128" s="150" t="s">
        <v>130</v>
      </c>
      <c r="E128" s="151" t="s">
        <v>143</v>
      </c>
      <c r="F128" s="152" t="s">
        <v>144</v>
      </c>
      <c r="G128" s="153" t="s">
        <v>133</v>
      </c>
      <c r="H128" s="154">
        <v>60</v>
      </c>
      <c r="I128" s="155"/>
      <c r="J128" s="156">
        <f t="shared" si="0"/>
        <v>0</v>
      </c>
      <c r="K128" s="157"/>
      <c r="L128" s="32"/>
      <c r="M128" s="158" t="s">
        <v>1</v>
      </c>
      <c r="N128" s="159" t="s">
        <v>39</v>
      </c>
      <c r="O128" s="60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2" t="s">
        <v>134</v>
      </c>
      <c r="AT128" s="162" t="s">
        <v>130</v>
      </c>
      <c r="AU128" s="162" t="s">
        <v>135</v>
      </c>
      <c r="AY128" s="16" t="s">
        <v>127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6" t="s">
        <v>135</v>
      </c>
      <c r="BK128" s="163">
        <f t="shared" si="9"/>
        <v>0</v>
      </c>
      <c r="BL128" s="16" t="s">
        <v>134</v>
      </c>
      <c r="BM128" s="162" t="s">
        <v>604</v>
      </c>
    </row>
    <row r="129" spans="1:65" s="2" customFormat="1" ht="24.15" customHeight="1">
      <c r="A129" s="31"/>
      <c r="B129" s="149"/>
      <c r="C129" s="150" t="s">
        <v>134</v>
      </c>
      <c r="D129" s="150" t="s">
        <v>130</v>
      </c>
      <c r="E129" s="151" t="s">
        <v>146</v>
      </c>
      <c r="F129" s="152" t="s">
        <v>147</v>
      </c>
      <c r="G129" s="153" t="s">
        <v>133</v>
      </c>
      <c r="H129" s="154">
        <v>15</v>
      </c>
      <c r="I129" s="155"/>
      <c r="J129" s="156">
        <f t="shared" si="0"/>
        <v>0</v>
      </c>
      <c r="K129" s="157"/>
      <c r="L129" s="32"/>
      <c r="M129" s="158" t="s">
        <v>1</v>
      </c>
      <c r="N129" s="159" t="s">
        <v>39</v>
      </c>
      <c r="O129" s="60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62" t="s">
        <v>134</v>
      </c>
      <c r="AT129" s="162" t="s">
        <v>130</v>
      </c>
      <c r="AU129" s="162" t="s">
        <v>135</v>
      </c>
      <c r="AY129" s="16" t="s">
        <v>127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6" t="s">
        <v>135</v>
      </c>
      <c r="BK129" s="163">
        <f t="shared" si="9"/>
        <v>0</v>
      </c>
      <c r="BL129" s="16" t="s">
        <v>134</v>
      </c>
      <c r="BM129" s="162" t="s">
        <v>605</v>
      </c>
    </row>
    <row r="130" spans="1:65" s="2" customFormat="1" ht="24.15" customHeight="1">
      <c r="A130" s="31"/>
      <c r="B130" s="149"/>
      <c r="C130" s="150" t="s">
        <v>149</v>
      </c>
      <c r="D130" s="150" t="s">
        <v>130</v>
      </c>
      <c r="E130" s="151" t="s">
        <v>150</v>
      </c>
      <c r="F130" s="152" t="s">
        <v>606</v>
      </c>
      <c r="G130" s="153" t="s">
        <v>133</v>
      </c>
      <c r="H130" s="154">
        <v>8.6999999999999993</v>
      </c>
      <c r="I130" s="155"/>
      <c r="J130" s="156">
        <f t="shared" si="0"/>
        <v>0</v>
      </c>
      <c r="K130" s="157"/>
      <c r="L130" s="32"/>
      <c r="M130" s="158" t="s">
        <v>1</v>
      </c>
      <c r="N130" s="159" t="s">
        <v>39</v>
      </c>
      <c r="O130" s="60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134</v>
      </c>
      <c r="AT130" s="162" t="s">
        <v>130</v>
      </c>
      <c r="AU130" s="162" t="s">
        <v>135</v>
      </c>
      <c r="AY130" s="16" t="s">
        <v>127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6" t="s">
        <v>135</v>
      </c>
      <c r="BK130" s="163">
        <f t="shared" si="9"/>
        <v>0</v>
      </c>
      <c r="BL130" s="16" t="s">
        <v>134</v>
      </c>
      <c r="BM130" s="162" t="s">
        <v>607</v>
      </c>
    </row>
    <row r="131" spans="1:65" s="2" customFormat="1" ht="16.5" customHeight="1">
      <c r="A131" s="31"/>
      <c r="B131" s="149"/>
      <c r="C131" s="150" t="s">
        <v>153</v>
      </c>
      <c r="D131" s="150" t="s">
        <v>130</v>
      </c>
      <c r="E131" s="151" t="s">
        <v>608</v>
      </c>
      <c r="F131" s="152" t="s">
        <v>609</v>
      </c>
      <c r="G131" s="153" t="s">
        <v>464</v>
      </c>
      <c r="H131" s="154">
        <v>0.17599999999999999</v>
      </c>
      <c r="I131" s="155"/>
      <c r="J131" s="156">
        <f t="shared" si="0"/>
        <v>0</v>
      </c>
      <c r="K131" s="157"/>
      <c r="L131" s="32"/>
      <c r="M131" s="158" t="s">
        <v>1</v>
      </c>
      <c r="N131" s="159" t="s">
        <v>39</v>
      </c>
      <c r="O131" s="60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2" t="s">
        <v>134</v>
      </c>
      <c r="AT131" s="162" t="s">
        <v>130</v>
      </c>
      <c r="AU131" s="162" t="s">
        <v>135</v>
      </c>
      <c r="AY131" s="16" t="s">
        <v>127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6" t="s">
        <v>135</v>
      </c>
      <c r="BK131" s="163">
        <f t="shared" si="9"/>
        <v>0</v>
      </c>
      <c r="BL131" s="16" t="s">
        <v>134</v>
      </c>
      <c r="BM131" s="162" t="s">
        <v>610</v>
      </c>
    </row>
    <row r="132" spans="1:65" s="13" customFormat="1">
      <c r="B132" s="164"/>
      <c r="D132" s="165" t="s">
        <v>140</v>
      </c>
      <c r="E132" s="172" t="s">
        <v>1</v>
      </c>
      <c r="F132" s="166" t="s">
        <v>611</v>
      </c>
      <c r="H132" s="167">
        <v>0.17599999999999999</v>
      </c>
      <c r="I132" s="168"/>
      <c r="L132" s="164"/>
      <c r="M132" s="169"/>
      <c r="N132" s="170"/>
      <c r="O132" s="170"/>
      <c r="P132" s="170"/>
      <c r="Q132" s="170"/>
      <c r="R132" s="170"/>
      <c r="S132" s="170"/>
      <c r="T132" s="171"/>
      <c r="AT132" s="172" t="s">
        <v>140</v>
      </c>
      <c r="AU132" s="172" t="s">
        <v>135</v>
      </c>
      <c r="AV132" s="13" t="s">
        <v>135</v>
      </c>
      <c r="AW132" s="13" t="s">
        <v>29</v>
      </c>
      <c r="AX132" s="13" t="s">
        <v>73</v>
      </c>
      <c r="AY132" s="172" t="s">
        <v>127</v>
      </c>
    </row>
    <row r="133" spans="1:65" s="14" customFormat="1">
      <c r="B133" s="173"/>
      <c r="D133" s="165" t="s">
        <v>140</v>
      </c>
      <c r="E133" s="174" t="s">
        <v>1</v>
      </c>
      <c r="F133" s="175" t="s">
        <v>163</v>
      </c>
      <c r="H133" s="176">
        <v>0.17599999999999999</v>
      </c>
      <c r="I133" s="177"/>
      <c r="L133" s="173"/>
      <c r="M133" s="178"/>
      <c r="N133" s="179"/>
      <c r="O133" s="179"/>
      <c r="P133" s="179"/>
      <c r="Q133" s="179"/>
      <c r="R133" s="179"/>
      <c r="S133" s="179"/>
      <c r="T133" s="180"/>
      <c r="AT133" s="174" t="s">
        <v>140</v>
      </c>
      <c r="AU133" s="174" t="s">
        <v>135</v>
      </c>
      <c r="AV133" s="14" t="s">
        <v>134</v>
      </c>
      <c r="AW133" s="14" t="s">
        <v>29</v>
      </c>
      <c r="AX133" s="14" t="s">
        <v>80</v>
      </c>
      <c r="AY133" s="174" t="s">
        <v>127</v>
      </c>
    </row>
    <row r="134" spans="1:65" s="2" customFormat="1" ht="37.950000000000003" customHeight="1">
      <c r="A134" s="31"/>
      <c r="B134" s="149"/>
      <c r="C134" s="150" t="s">
        <v>157</v>
      </c>
      <c r="D134" s="150" t="s">
        <v>130</v>
      </c>
      <c r="E134" s="151" t="s">
        <v>612</v>
      </c>
      <c r="F134" s="152" t="s">
        <v>613</v>
      </c>
      <c r="G134" s="153" t="s">
        <v>133</v>
      </c>
      <c r="H134" s="154">
        <v>1.6240000000000001</v>
      </c>
      <c r="I134" s="155"/>
      <c r="J134" s="156">
        <f>ROUND(I134*H134,2)</f>
        <v>0</v>
      </c>
      <c r="K134" s="157"/>
      <c r="L134" s="32"/>
      <c r="M134" s="158" t="s">
        <v>1</v>
      </c>
      <c r="N134" s="159" t="s">
        <v>39</v>
      </c>
      <c r="O134" s="60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134</v>
      </c>
      <c r="AT134" s="162" t="s">
        <v>130</v>
      </c>
      <c r="AU134" s="162" t="s">
        <v>135</v>
      </c>
      <c r="AY134" s="16" t="s">
        <v>127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6" t="s">
        <v>135</v>
      </c>
      <c r="BK134" s="163">
        <f>ROUND(I134*H134,2)</f>
        <v>0</v>
      </c>
      <c r="BL134" s="16" t="s">
        <v>134</v>
      </c>
      <c r="BM134" s="162" t="s">
        <v>614</v>
      </c>
    </row>
    <row r="135" spans="1:65" s="13" customFormat="1">
      <c r="B135" s="164"/>
      <c r="D135" s="165" t="s">
        <v>140</v>
      </c>
      <c r="E135" s="172" t="s">
        <v>1</v>
      </c>
      <c r="F135" s="166" t="s">
        <v>615</v>
      </c>
      <c r="H135" s="167">
        <v>1.6240000000000001</v>
      </c>
      <c r="I135" s="168"/>
      <c r="L135" s="164"/>
      <c r="M135" s="169"/>
      <c r="N135" s="170"/>
      <c r="O135" s="170"/>
      <c r="P135" s="170"/>
      <c r="Q135" s="170"/>
      <c r="R135" s="170"/>
      <c r="S135" s="170"/>
      <c r="T135" s="171"/>
      <c r="AT135" s="172" t="s">
        <v>140</v>
      </c>
      <c r="AU135" s="172" t="s">
        <v>135</v>
      </c>
      <c r="AV135" s="13" t="s">
        <v>135</v>
      </c>
      <c r="AW135" s="13" t="s">
        <v>29</v>
      </c>
      <c r="AX135" s="13" t="s">
        <v>73</v>
      </c>
      <c r="AY135" s="172" t="s">
        <v>127</v>
      </c>
    </row>
    <row r="136" spans="1:65" s="14" customFormat="1">
      <c r="B136" s="173"/>
      <c r="D136" s="165" t="s">
        <v>140</v>
      </c>
      <c r="E136" s="174" t="s">
        <v>1</v>
      </c>
      <c r="F136" s="175" t="s">
        <v>163</v>
      </c>
      <c r="H136" s="176">
        <v>1.6240000000000001</v>
      </c>
      <c r="I136" s="177"/>
      <c r="L136" s="173"/>
      <c r="M136" s="178"/>
      <c r="N136" s="179"/>
      <c r="O136" s="179"/>
      <c r="P136" s="179"/>
      <c r="Q136" s="179"/>
      <c r="R136" s="179"/>
      <c r="S136" s="179"/>
      <c r="T136" s="180"/>
      <c r="AT136" s="174" t="s">
        <v>140</v>
      </c>
      <c r="AU136" s="174" t="s">
        <v>135</v>
      </c>
      <c r="AV136" s="14" t="s">
        <v>134</v>
      </c>
      <c r="AW136" s="14" t="s">
        <v>29</v>
      </c>
      <c r="AX136" s="14" t="s">
        <v>80</v>
      </c>
      <c r="AY136" s="174" t="s">
        <v>127</v>
      </c>
    </row>
    <row r="137" spans="1:65" s="2" customFormat="1" ht="24.15" customHeight="1">
      <c r="A137" s="31"/>
      <c r="B137" s="149"/>
      <c r="C137" s="150" t="s">
        <v>164</v>
      </c>
      <c r="D137" s="150" t="s">
        <v>130</v>
      </c>
      <c r="E137" s="151" t="s">
        <v>616</v>
      </c>
      <c r="F137" s="152" t="s">
        <v>617</v>
      </c>
      <c r="G137" s="153" t="s">
        <v>464</v>
      </c>
      <c r="H137" s="154">
        <v>2.0510000000000002</v>
      </c>
      <c r="I137" s="155"/>
      <c r="J137" s="156">
        <f>ROUND(I137*H137,2)</f>
        <v>0</v>
      </c>
      <c r="K137" s="157"/>
      <c r="L137" s="32"/>
      <c r="M137" s="158" t="s">
        <v>1</v>
      </c>
      <c r="N137" s="159" t="s">
        <v>39</v>
      </c>
      <c r="O137" s="60"/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134</v>
      </c>
      <c r="AT137" s="162" t="s">
        <v>130</v>
      </c>
      <c r="AU137" s="162" t="s">
        <v>135</v>
      </c>
      <c r="AY137" s="16" t="s">
        <v>127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6" t="s">
        <v>135</v>
      </c>
      <c r="BK137" s="163">
        <f>ROUND(I137*H137,2)</f>
        <v>0</v>
      </c>
      <c r="BL137" s="16" t="s">
        <v>134</v>
      </c>
      <c r="BM137" s="162" t="s">
        <v>618</v>
      </c>
    </row>
    <row r="138" spans="1:65" s="2" customFormat="1" ht="16.5" customHeight="1">
      <c r="A138" s="31"/>
      <c r="B138" s="149"/>
      <c r="C138" s="150" t="s">
        <v>128</v>
      </c>
      <c r="D138" s="150" t="s">
        <v>130</v>
      </c>
      <c r="E138" s="151" t="s">
        <v>619</v>
      </c>
      <c r="F138" s="152" t="s">
        <v>620</v>
      </c>
      <c r="G138" s="153" t="s">
        <v>133</v>
      </c>
      <c r="H138" s="154">
        <v>14.65</v>
      </c>
      <c r="I138" s="155"/>
      <c r="J138" s="156">
        <f>ROUND(I138*H138,2)</f>
        <v>0</v>
      </c>
      <c r="K138" s="157"/>
      <c r="L138" s="32"/>
      <c r="M138" s="158" t="s">
        <v>1</v>
      </c>
      <c r="N138" s="159" t="s">
        <v>39</v>
      </c>
      <c r="O138" s="60"/>
      <c r="P138" s="160">
        <f>O138*H138</f>
        <v>0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2" t="s">
        <v>134</v>
      </c>
      <c r="AT138" s="162" t="s">
        <v>130</v>
      </c>
      <c r="AU138" s="162" t="s">
        <v>135</v>
      </c>
      <c r="AY138" s="16" t="s">
        <v>127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6" t="s">
        <v>135</v>
      </c>
      <c r="BK138" s="163">
        <f>ROUND(I138*H138,2)</f>
        <v>0</v>
      </c>
      <c r="BL138" s="16" t="s">
        <v>134</v>
      </c>
      <c r="BM138" s="162" t="s">
        <v>621</v>
      </c>
    </row>
    <row r="139" spans="1:65" s="2" customFormat="1" ht="16.5" customHeight="1">
      <c r="A139" s="31"/>
      <c r="B139" s="149"/>
      <c r="C139" s="150" t="s">
        <v>173</v>
      </c>
      <c r="D139" s="150" t="s">
        <v>130</v>
      </c>
      <c r="E139" s="151" t="s">
        <v>165</v>
      </c>
      <c r="F139" s="152" t="s">
        <v>622</v>
      </c>
      <c r="G139" s="153" t="s">
        <v>160</v>
      </c>
      <c r="H139" s="154">
        <v>6.22</v>
      </c>
      <c r="I139" s="155"/>
      <c r="J139" s="156">
        <f>ROUND(I139*H139,2)</f>
        <v>0</v>
      </c>
      <c r="K139" s="157"/>
      <c r="L139" s="32"/>
      <c r="M139" s="158" t="s">
        <v>1</v>
      </c>
      <c r="N139" s="159" t="s">
        <v>39</v>
      </c>
      <c r="O139" s="60"/>
      <c r="P139" s="160">
        <f>O139*H139</f>
        <v>0</v>
      </c>
      <c r="Q139" s="160">
        <v>0</v>
      </c>
      <c r="R139" s="160">
        <f>Q139*H139</f>
        <v>0</v>
      </c>
      <c r="S139" s="160">
        <v>0</v>
      </c>
      <c r="T139" s="161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2" t="s">
        <v>134</v>
      </c>
      <c r="AT139" s="162" t="s">
        <v>130</v>
      </c>
      <c r="AU139" s="162" t="s">
        <v>135</v>
      </c>
      <c r="AY139" s="16" t="s">
        <v>127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6" t="s">
        <v>135</v>
      </c>
      <c r="BK139" s="163">
        <f>ROUND(I139*H139,2)</f>
        <v>0</v>
      </c>
      <c r="BL139" s="16" t="s">
        <v>134</v>
      </c>
      <c r="BM139" s="162" t="s">
        <v>623</v>
      </c>
    </row>
    <row r="140" spans="1:65" s="13" customFormat="1">
      <c r="B140" s="164"/>
      <c r="D140" s="165" t="s">
        <v>140</v>
      </c>
      <c r="E140" s="172" t="s">
        <v>1</v>
      </c>
      <c r="F140" s="166" t="s">
        <v>624</v>
      </c>
      <c r="H140" s="167">
        <v>6.22</v>
      </c>
      <c r="I140" s="168"/>
      <c r="L140" s="164"/>
      <c r="M140" s="169"/>
      <c r="N140" s="170"/>
      <c r="O140" s="170"/>
      <c r="P140" s="170"/>
      <c r="Q140" s="170"/>
      <c r="R140" s="170"/>
      <c r="S140" s="170"/>
      <c r="T140" s="171"/>
      <c r="AT140" s="172" t="s">
        <v>140</v>
      </c>
      <c r="AU140" s="172" t="s">
        <v>135</v>
      </c>
      <c r="AV140" s="13" t="s">
        <v>135</v>
      </c>
      <c r="AW140" s="13" t="s">
        <v>29</v>
      </c>
      <c r="AX140" s="13" t="s">
        <v>73</v>
      </c>
      <c r="AY140" s="172" t="s">
        <v>127</v>
      </c>
    </row>
    <row r="141" spans="1:65" s="14" customFormat="1">
      <c r="B141" s="173"/>
      <c r="D141" s="165" t="s">
        <v>140</v>
      </c>
      <c r="E141" s="174" t="s">
        <v>1</v>
      </c>
      <c r="F141" s="175" t="s">
        <v>163</v>
      </c>
      <c r="H141" s="176">
        <v>6.22</v>
      </c>
      <c r="I141" s="177"/>
      <c r="L141" s="173"/>
      <c r="M141" s="178"/>
      <c r="N141" s="179"/>
      <c r="O141" s="179"/>
      <c r="P141" s="179"/>
      <c r="Q141" s="179"/>
      <c r="R141" s="179"/>
      <c r="S141" s="179"/>
      <c r="T141" s="180"/>
      <c r="AT141" s="174" t="s">
        <v>140</v>
      </c>
      <c r="AU141" s="174" t="s">
        <v>135</v>
      </c>
      <c r="AV141" s="14" t="s">
        <v>134</v>
      </c>
      <c r="AW141" s="14" t="s">
        <v>29</v>
      </c>
      <c r="AX141" s="14" t="s">
        <v>80</v>
      </c>
      <c r="AY141" s="174" t="s">
        <v>127</v>
      </c>
    </row>
    <row r="142" spans="1:65" s="2" customFormat="1" ht="24.15" customHeight="1">
      <c r="A142" s="31"/>
      <c r="B142" s="149"/>
      <c r="C142" s="150" t="s">
        <v>177</v>
      </c>
      <c r="D142" s="150" t="s">
        <v>130</v>
      </c>
      <c r="E142" s="151" t="s">
        <v>192</v>
      </c>
      <c r="F142" s="152" t="s">
        <v>625</v>
      </c>
      <c r="G142" s="153" t="s">
        <v>160</v>
      </c>
      <c r="H142" s="154">
        <v>7.06</v>
      </c>
      <c r="I142" s="155"/>
      <c r="J142" s="156">
        <f>ROUND(I142*H142,2)</f>
        <v>0</v>
      </c>
      <c r="K142" s="157"/>
      <c r="L142" s="32"/>
      <c r="M142" s="158" t="s">
        <v>1</v>
      </c>
      <c r="N142" s="159" t="s">
        <v>39</v>
      </c>
      <c r="O142" s="60"/>
      <c r="P142" s="160">
        <f>O142*H142</f>
        <v>0</v>
      </c>
      <c r="Q142" s="160">
        <v>0</v>
      </c>
      <c r="R142" s="160">
        <f>Q142*H142</f>
        <v>0</v>
      </c>
      <c r="S142" s="160">
        <v>0</v>
      </c>
      <c r="T142" s="16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2" t="s">
        <v>134</v>
      </c>
      <c r="AT142" s="162" t="s">
        <v>130</v>
      </c>
      <c r="AU142" s="162" t="s">
        <v>135</v>
      </c>
      <c r="AY142" s="16" t="s">
        <v>127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6" t="s">
        <v>135</v>
      </c>
      <c r="BK142" s="163">
        <f>ROUND(I142*H142,2)</f>
        <v>0</v>
      </c>
      <c r="BL142" s="16" t="s">
        <v>134</v>
      </c>
      <c r="BM142" s="162" t="s">
        <v>626</v>
      </c>
    </row>
    <row r="143" spans="1:65" s="13" customFormat="1">
      <c r="B143" s="164"/>
      <c r="D143" s="165" t="s">
        <v>140</v>
      </c>
      <c r="E143" s="172" t="s">
        <v>1</v>
      </c>
      <c r="F143" s="166" t="s">
        <v>627</v>
      </c>
      <c r="H143" s="167">
        <v>7.06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1"/>
      <c r="AT143" s="172" t="s">
        <v>140</v>
      </c>
      <c r="AU143" s="172" t="s">
        <v>135</v>
      </c>
      <c r="AV143" s="13" t="s">
        <v>135</v>
      </c>
      <c r="AW143" s="13" t="s">
        <v>29</v>
      </c>
      <c r="AX143" s="13" t="s">
        <v>73</v>
      </c>
      <c r="AY143" s="172" t="s">
        <v>127</v>
      </c>
    </row>
    <row r="144" spans="1:65" s="14" customFormat="1">
      <c r="B144" s="173"/>
      <c r="D144" s="165" t="s">
        <v>140</v>
      </c>
      <c r="E144" s="174" t="s">
        <v>1</v>
      </c>
      <c r="F144" s="175" t="s">
        <v>163</v>
      </c>
      <c r="H144" s="176">
        <v>7.06</v>
      </c>
      <c r="I144" s="177"/>
      <c r="L144" s="173"/>
      <c r="M144" s="178"/>
      <c r="N144" s="179"/>
      <c r="O144" s="179"/>
      <c r="P144" s="179"/>
      <c r="Q144" s="179"/>
      <c r="R144" s="179"/>
      <c r="S144" s="179"/>
      <c r="T144" s="180"/>
      <c r="AT144" s="174" t="s">
        <v>140</v>
      </c>
      <c r="AU144" s="174" t="s">
        <v>135</v>
      </c>
      <c r="AV144" s="14" t="s">
        <v>134</v>
      </c>
      <c r="AW144" s="14" t="s">
        <v>29</v>
      </c>
      <c r="AX144" s="14" t="s">
        <v>80</v>
      </c>
      <c r="AY144" s="174" t="s">
        <v>127</v>
      </c>
    </row>
    <row r="145" spans="1:65" s="2" customFormat="1" ht="24.15" customHeight="1">
      <c r="A145" s="31"/>
      <c r="B145" s="149"/>
      <c r="C145" s="150" t="s">
        <v>181</v>
      </c>
      <c r="D145" s="150" t="s">
        <v>130</v>
      </c>
      <c r="E145" s="151" t="s">
        <v>225</v>
      </c>
      <c r="F145" s="152" t="s">
        <v>628</v>
      </c>
      <c r="G145" s="153" t="s">
        <v>133</v>
      </c>
      <c r="H145" s="154">
        <v>14.65</v>
      </c>
      <c r="I145" s="155"/>
      <c r="J145" s="156">
        <f>ROUND(I145*H145,2)</f>
        <v>0</v>
      </c>
      <c r="K145" s="157"/>
      <c r="L145" s="32"/>
      <c r="M145" s="158" t="s">
        <v>1</v>
      </c>
      <c r="N145" s="159" t="s">
        <v>39</v>
      </c>
      <c r="O145" s="60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2" t="s">
        <v>134</v>
      </c>
      <c r="AT145" s="162" t="s">
        <v>130</v>
      </c>
      <c r="AU145" s="162" t="s">
        <v>135</v>
      </c>
      <c r="AY145" s="16" t="s">
        <v>127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6" t="s">
        <v>135</v>
      </c>
      <c r="BK145" s="163">
        <f>ROUND(I145*H145,2)</f>
        <v>0</v>
      </c>
      <c r="BL145" s="16" t="s">
        <v>134</v>
      </c>
      <c r="BM145" s="162" t="s">
        <v>629</v>
      </c>
    </row>
    <row r="146" spans="1:65" s="2" customFormat="1" ht="37.950000000000003" customHeight="1">
      <c r="A146" s="31"/>
      <c r="B146" s="149"/>
      <c r="C146" s="150" t="s">
        <v>186</v>
      </c>
      <c r="D146" s="150" t="s">
        <v>130</v>
      </c>
      <c r="E146" s="151" t="s">
        <v>230</v>
      </c>
      <c r="F146" s="152" t="s">
        <v>630</v>
      </c>
      <c r="G146" s="153" t="s">
        <v>133</v>
      </c>
      <c r="H146" s="154">
        <v>49.45</v>
      </c>
      <c r="I146" s="155"/>
      <c r="J146" s="156">
        <f>ROUND(I146*H146,2)</f>
        <v>0</v>
      </c>
      <c r="K146" s="157"/>
      <c r="L146" s="32"/>
      <c r="M146" s="158" t="s">
        <v>1</v>
      </c>
      <c r="N146" s="159" t="s">
        <v>39</v>
      </c>
      <c r="O146" s="60"/>
      <c r="P146" s="160">
        <f>O146*H146</f>
        <v>0</v>
      </c>
      <c r="Q146" s="160">
        <v>0</v>
      </c>
      <c r="R146" s="160">
        <f>Q146*H146</f>
        <v>0</v>
      </c>
      <c r="S146" s="160">
        <v>0</v>
      </c>
      <c r="T146" s="16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62" t="s">
        <v>134</v>
      </c>
      <c r="AT146" s="162" t="s">
        <v>130</v>
      </c>
      <c r="AU146" s="162" t="s">
        <v>135</v>
      </c>
      <c r="AY146" s="16" t="s">
        <v>127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6" t="s">
        <v>135</v>
      </c>
      <c r="BK146" s="163">
        <f>ROUND(I146*H146,2)</f>
        <v>0</v>
      </c>
      <c r="BL146" s="16" t="s">
        <v>134</v>
      </c>
      <c r="BM146" s="162" t="s">
        <v>631</v>
      </c>
    </row>
    <row r="147" spans="1:65" s="2" customFormat="1" ht="24.15" customHeight="1">
      <c r="A147" s="31"/>
      <c r="B147" s="149"/>
      <c r="C147" s="150" t="s">
        <v>191</v>
      </c>
      <c r="D147" s="150" t="s">
        <v>130</v>
      </c>
      <c r="E147" s="151" t="s">
        <v>632</v>
      </c>
      <c r="F147" s="152" t="s">
        <v>633</v>
      </c>
      <c r="G147" s="153" t="s">
        <v>133</v>
      </c>
      <c r="H147" s="154">
        <v>3.8</v>
      </c>
      <c r="I147" s="155"/>
      <c r="J147" s="156">
        <f>ROUND(I147*H147,2)</f>
        <v>0</v>
      </c>
      <c r="K147" s="157"/>
      <c r="L147" s="32"/>
      <c r="M147" s="158" t="s">
        <v>1</v>
      </c>
      <c r="N147" s="159" t="s">
        <v>39</v>
      </c>
      <c r="O147" s="60"/>
      <c r="P147" s="160">
        <f>O147*H147</f>
        <v>0</v>
      </c>
      <c r="Q147" s="160">
        <v>0</v>
      </c>
      <c r="R147" s="160">
        <f>Q147*H147</f>
        <v>0</v>
      </c>
      <c r="S147" s="160">
        <v>0</v>
      </c>
      <c r="T147" s="16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2" t="s">
        <v>134</v>
      </c>
      <c r="AT147" s="162" t="s">
        <v>130</v>
      </c>
      <c r="AU147" s="162" t="s">
        <v>135</v>
      </c>
      <c r="AY147" s="16" t="s">
        <v>127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6" t="s">
        <v>135</v>
      </c>
      <c r="BK147" s="163">
        <f>ROUND(I147*H147,2)</f>
        <v>0</v>
      </c>
      <c r="BL147" s="16" t="s">
        <v>134</v>
      </c>
      <c r="BM147" s="162" t="s">
        <v>634</v>
      </c>
    </row>
    <row r="148" spans="1:65" s="2" customFormat="1" ht="21.75" customHeight="1">
      <c r="A148" s="31"/>
      <c r="B148" s="149"/>
      <c r="C148" s="150" t="s">
        <v>203</v>
      </c>
      <c r="D148" s="150" t="s">
        <v>130</v>
      </c>
      <c r="E148" s="151" t="s">
        <v>237</v>
      </c>
      <c r="F148" s="152" t="s">
        <v>238</v>
      </c>
      <c r="G148" s="153" t="s">
        <v>239</v>
      </c>
      <c r="H148" s="154">
        <v>12.403</v>
      </c>
      <c r="I148" s="155"/>
      <c r="J148" s="156">
        <f>ROUND(I148*H148,2)</f>
        <v>0</v>
      </c>
      <c r="K148" s="157"/>
      <c r="L148" s="32"/>
      <c r="M148" s="158" t="s">
        <v>1</v>
      </c>
      <c r="N148" s="159" t="s">
        <v>39</v>
      </c>
      <c r="O148" s="60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2" t="s">
        <v>134</v>
      </c>
      <c r="AT148" s="162" t="s">
        <v>130</v>
      </c>
      <c r="AU148" s="162" t="s">
        <v>135</v>
      </c>
      <c r="AY148" s="16" t="s">
        <v>127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135</v>
      </c>
      <c r="BK148" s="163">
        <f>ROUND(I148*H148,2)</f>
        <v>0</v>
      </c>
      <c r="BL148" s="16" t="s">
        <v>134</v>
      </c>
      <c r="BM148" s="162" t="s">
        <v>635</v>
      </c>
    </row>
    <row r="149" spans="1:65" s="2" customFormat="1" ht="24.15" customHeight="1">
      <c r="A149" s="31"/>
      <c r="B149" s="149"/>
      <c r="C149" s="150" t="s">
        <v>208</v>
      </c>
      <c r="D149" s="150" t="s">
        <v>130</v>
      </c>
      <c r="E149" s="151" t="s">
        <v>242</v>
      </c>
      <c r="F149" s="152" t="s">
        <v>243</v>
      </c>
      <c r="G149" s="153" t="s">
        <v>239</v>
      </c>
      <c r="H149" s="154">
        <v>173.642</v>
      </c>
      <c r="I149" s="155"/>
      <c r="J149" s="156">
        <f>ROUND(I149*H149,2)</f>
        <v>0</v>
      </c>
      <c r="K149" s="157"/>
      <c r="L149" s="32"/>
      <c r="M149" s="158" t="s">
        <v>1</v>
      </c>
      <c r="N149" s="159" t="s">
        <v>39</v>
      </c>
      <c r="O149" s="60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2" t="s">
        <v>134</v>
      </c>
      <c r="AT149" s="162" t="s">
        <v>130</v>
      </c>
      <c r="AU149" s="162" t="s">
        <v>135</v>
      </c>
      <c r="AY149" s="16" t="s">
        <v>127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135</v>
      </c>
      <c r="BK149" s="163">
        <f>ROUND(I149*H149,2)</f>
        <v>0</v>
      </c>
      <c r="BL149" s="16" t="s">
        <v>134</v>
      </c>
      <c r="BM149" s="162" t="s">
        <v>636</v>
      </c>
    </row>
    <row r="150" spans="1:65" s="13" customFormat="1">
      <c r="B150" s="164"/>
      <c r="D150" s="165" t="s">
        <v>140</v>
      </c>
      <c r="E150" s="172" t="s">
        <v>1</v>
      </c>
      <c r="F150" s="166" t="s">
        <v>637</v>
      </c>
      <c r="H150" s="167">
        <v>173.642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1"/>
      <c r="AT150" s="172" t="s">
        <v>140</v>
      </c>
      <c r="AU150" s="172" t="s">
        <v>135</v>
      </c>
      <c r="AV150" s="13" t="s">
        <v>135</v>
      </c>
      <c r="AW150" s="13" t="s">
        <v>29</v>
      </c>
      <c r="AX150" s="13" t="s">
        <v>73</v>
      </c>
      <c r="AY150" s="172" t="s">
        <v>127</v>
      </c>
    </row>
    <row r="151" spans="1:65" s="14" customFormat="1">
      <c r="B151" s="173"/>
      <c r="D151" s="165" t="s">
        <v>140</v>
      </c>
      <c r="E151" s="174" t="s">
        <v>1</v>
      </c>
      <c r="F151" s="175" t="s">
        <v>163</v>
      </c>
      <c r="H151" s="176">
        <v>173.642</v>
      </c>
      <c r="I151" s="177"/>
      <c r="L151" s="173"/>
      <c r="M151" s="178"/>
      <c r="N151" s="179"/>
      <c r="O151" s="179"/>
      <c r="P151" s="179"/>
      <c r="Q151" s="179"/>
      <c r="R151" s="179"/>
      <c r="S151" s="179"/>
      <c r="T151" s="180"/>
      <c r="AT151" s="174" t="s">
        <v>140</v>
      </c>
      <c r="AU151" s="174" t="s">
        <v>135</v>
      </c>
      <c r="AV151" s="14" t="s">
        <v>134</v>
      </c>
      <c r="AW151" s="14" t="s">
        <v>29</v>
      </c>
      <c r="AX151" s="14" t="s">
        <v>80</v>
      </c>
      <c r="AY151" s="174" t="s">
        <v>127</v>
      </c>
    </row>
    <row r="152" spans="1:65" s="2" customFormat="1" ht="24.15" customHeight="1">
      <c r="A152" s="31"/>
      <c r="B152" s="149"/>
      <c r="C152" s="150" t="s">
        <v>213</v>
      </c>
      <c r="D152" s="150" t="s">
        <v>130</v>
      </c>
      <c r="E152" s="151" t="s">
        <v>247</v>
      </c>
      <c r="F152" s="152" t="s">
        <v>248</v>
      </c>
      <c r="G152" s="153" t="s">
        <v>239</v>
      </c>
      <c r="H152" s="154">
        <v>12.403</v>
      </c>
      <c r="I152" s="155"/>
      <c r="J152" s="156">
        <f>ROUND(I152*H152,2)</f>
        <v>0</v>
      </c>
      <c r="K152" s="157"/>
      <c r="L152" s="32"/>
      <c r="M152" s="158" t="s">
        <v>1</v>
      </c>
      <c r="N152" s="159" t="s">
        <v>39</v>
      </c>
      <c r="O152" s="60"/>
      <c r="P152" s="160">
        <f>O152*H152</f>
        <v>0</v>
      </c>
      <c r="Q152" s="160">
        <v>0</v>
      </c>
      <c r="R152" s="160">
        <f>Q152*H152</f>
        <v>0</v>
      </c>
      <c r="S152" s="160">
        <v>0</v>
      </c>
      <c r="T152" s="16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2" t="s">
        <v>134</v>
      </c>
      <c r="AT152" s="162" t="s">
        <v>130</v>
      </c>
      <c r="AU152" s="162" t="s">
        <v>135</v>
      </c>
      <c r="AY152" s="16" t="s">
        <v>127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6" t="s">
        <v>135</v>
      </c>
      <c r="BK152" s="163">
        <f>ROUND(I152*H152,2)</f>
        <v>0</v>
      </c>
      <c r="BL152" s="16" t="s">
        <v>134</v>
      </c>
      <c r="BM152" s="162" t="s">
        <v>638</v>
      </c>
    </row>
    <row r="153" spans="1:65" s="2" customFormat="1" ht="24.15" customHeight="1">
      <c r="A153" s="31"/>
      <c r="B153" s="149"/>
      <c r="C153" s="150" t="s">
        <v>218</v>
      </c>
      <c r="D153" s="150" t="s">
        <v>130</v>
      </c>
      <c r="E153" s="151" t="s">
        <v>251</v>
      </c>
      <c r="F153" s="152" t="s">
        <v>252</v>
      </c>
      <c r="G153" s="153" t="s">
        <v>239</v>
      </c>
      <c r="H153" s="154">
        <v>12.403</v>
      </c>
      <c r="I153" s="155"/>
      <c r="J153" s="156">
        <f>ROUND(I153*H153,2)</f>
        <v>0</v>
      </c>
      <c r="K153" s="157"/>
      <c r="L153" s="32"/>
      <c r="M153" s="158" t="s">
        <v>1</v>
      </c>
      <c r="N153" s="159" t="s">
        <v>39</v>
      </c>
      <c r="O153" s="60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62" t="s">
        <v>134</v>
      </c>
      <c r="AT153" s="162" t="s">
        <v>130</v>
      </c>
      <c r="AU153" s="162" t="s">
        <v>135</v>
      </c>
      <c r="AY153" s="16" t="s">
        <v>127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6" t="s">
        <v>135</v>
      </c>
      <c r="BK153" s="163">
        <f>ROUND(I153*H153,2)</f>
        <v>0</v>
      </c>
      <c r="BL153" s="16" t="s">
        <v>134</v>
      </c>
      <c r="BM153" s="162" t="s">
        <v>639</v>
      </c>
    </row>
    <row r="154" spans="1:65" s="2" customFormat="1" ht="16.5" customHeight="1">
      <c r="A154" s="31"/>
      <c r="B154" s="149"/>
      <c r="C154" s="150" t="s">
        <v>223</v>
      </c>
      <c r="D154" s="150" t="s">
        <v>130</v>
      </c>
      <c r="E154" s="151" t="s">
        <v>255</v>
      </c>
      <c r="F154" s="152" t="s">
        <v>256</v>
      </c>
      <c r="G154" s="153" t="s">
        <v>239</v>
      </c>
      <c r="H154" s="154">
        <v>12.403</v>
      </c>
      <c r="I154" s="155"/>
      <c r="J154" s="156">
        <f>ROUND(I154*H154,2)</f>
        <v>0</v>
      </c>
      <c r="K154" s="157"/>
      <c r="L154" s="32"/>
      <c r="M154" s="158" t="s">
        <v>1</v>
      </c>
      <c r="N154" s="159" t="s">
        <v>39</v>
      </c>
      <c r="O154" s="60"/>
      <c r="P154" s="160">
        <f>O154*H154</f>
        <v>0</v>
      </c>
      <c r="Q154" s="160">
        <v>0</v>
      </c>
      <c r="R154" s="160">
        <f>Q154*H154</f>
        <v>0</v>
      </c>
      <c r="S154" s="160">
        <v>0</v>
      </c>
      <c r="T154" s="16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2" t="s">
        <v>134</v>
      </c>
      <c r="AT154" s="162" t="s">
        <v>130</v>
      </c>
      <c r="AU154" s="162" t="s">
        <v>135</v>
      </c>
      <c r="AY154" s="16" t="s">
        <v>127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6" t="s">
        <v>135</v>
      </c>
      <c r="BK154" s="163">
        <f>ROUND(I154*H154,2)</f>
        <v>0</v>
      </c>
      <c r="BL154" s="16" t="s">
        <v>134</v>
      </c>
      <c r="BM154" s="162" t="s">
        <v>640</v>
      </c>
    </row>
    <row r="155" spans="1:65" s="12" customFormat="1" ht="25.95" customHeight="1">
      <c r="B155" s="136"/>
      <c r="D155" s="137" t="s">
        <v>72</v>
      </c>
      <c r="E155" s="138" t="s">
        <v>258</v>
      </c>
      <c r="F155" s="138" t="s">
        <v>259</v>
      </c>
      <c r="I155" s="139"/>
      <c r="J155" s="140">
        <f>BK155</f>
        <v>0</v>
      </c>
      <c r="L155" s="136"/>
      <c r="M155" s="141"/>
      <c r="N155" s="142"/>
      <c r="O155" s="142"/>
      <c r="P155" s="143">
        <f>P156+P158+P161+P163</f>
        <v>0</v>
      </c>
      <c r="Q155" s="142"/>
      <c r="R155" s="143">
        <f>R156+R158+R161+R163</f>
        <v>0</v>
      </c>
      <c r="S155" s="142"/>
      <c r="T155" s="144">
        <f>T156+T158+T161+T163</f>
        <v>0</v>
      </c>
      <c r="AR155" s="137" t="s">
        <v>135</v>
      </c>
      <c r="AT155" s="145" t="s">
        <v>72</v>
      </c>
      <c r="AU155" s="145" t="s">
        <v>73</v>
      </c>
      <c r="AY155" s="137" t="s">
        <v>127</v>
      </c>
      <c r="BK155" s="146">
        <f>BK156+BK158+BK161+BK163</f>
        <v>0</v>
      </c>
    </row>
    <row r="156" spans="1:65" s="12" customFormat="1" ht="22.95" customHeight="1">
      <c r="B156" s="136"/>
      <c r="D156" s="137" t="s">
        <v>72</v>
      </c>
      <c r="E156" s="147" t="s">
        <v>275</v>
      </c>
      <c r="F156" s="147" t="s">
        <v>276</v>
      </c>
      <c r="I156" s="139"/>
      <c r="J156" s="148">
        <f>BK156</f>
        <v>0</v>
      </c>
      <c r="L156" s="136"/>
      <c r="M156" s="141"/>
      <c r="N156" s="142"/>
      <c r="O156" s="142"/>
      <c r="P156" s="143">
        <f>P157</f>
        <v>0</v>
      </c>
      <c r="Q156" s="142"/>
      <c r="R156" s="143">
        <f>R157</f>
        <v>0</v>
      </c>
      <c r="S156" s="142"/>
      <c r="T156" s="144">
        <f>T157</f>
        <v>0</v>
      </c>
      <c r="AR156" s="137" t="s">
        <v>135</v>
      </c>
      <c r="AT156" s="145" t="s">
        <v>72</v>
      </c>
      <c r="AU156" s="145" t="s">
        <v>80</v>
      </c>
      <c r="AY156" s="137" t="s">
        <v>127</v>
      </c>
      <c r="BK156" s="146">
        <f>BK157</f>
        <v>0</v>
      </c>
    </row>
    <row r="157" spans="1:65" s="2" customFormat="1" ht="33" customHeight="1">
      <c r="A157" s="31"/>
      <c r="B157" s="149"/>
      <c r="C157" s="150" t="s">
        <v>7</v>
      </c>
      <c r="D157" s="150" t="s">
        <v>130</v>
      </c>
      <c r="E157" s="151" t="s">
        <v>278</v>
      </c>
      <c r="F157" s="152" t="s">
        <v>279</v>
      </c>
      <c r="G157" s="153" t="s">
        <v>133</v>
      </c>
      <c r="H157" s="154">
        <v>68.34</v>
      </c>
      <c r="I157" s="155"/>
      <c r="J157" s="156">
        <f>ROUND(I157*H157,2)</f>
        <v>0</v>
      </c>
      <c r="K157" s="157"/>
      <c r="L157" s="32"/>
      <c r="M157" s="158" t="s">
        <v>1</v>
      </c>
      <c r="N157" s="159" t="s">
        <v>39</v>
      </c>
      <c r="O157" s="60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2" t="s">
        <v>208</v>
      </c>
      <c r="AT157" s="162" t="s">
        <v>130</v>
      </c>
      <c r="AU157" s="162" t="s">
        <v>135</v>
      </c>
      <c r="AY157" s="16" t="s">
        <v>127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6" t="s">
        <v>135</v>
      </c>
      <c r="BK157" s="163">
        <f>ROUND(I157*H157,2)</f>
        <v>0</v>
      </c>
      <c r="BL157" s="16" t="s">
        <v>208</v>
      </c>
      <c r="BM157" s="162" t="s">
        <v>641</v>
      </c>
    </row>
    <row r="158" spans="1:65" s="12" customFormat="1" ht="22.95" customHeight="1">
      <c r="B158" s="136"/>
      <c r="D158" s="137" t="s">
        <v>72</v>
      </c>
      <c r="E158" s="147" t="s">
        <v>282</v>
      </c>
      <c r="F158" s="147" t="s">
        <v>283</v>
      </c>
      <c r="I158" s="139"/>
      <c r="J158" s="148">
        <f>BK158</f>
        <v>0</v>
      </c>
      <c r="L158" s="136"/>
      <c r="M158" s="141"/>
      <c r="N158" s="142"/>
      <c r="O158" s="142"/>
      <c r="P158" s="143">
        <f>SUM(P159:P160)</f>
        <v>0</v>
      </c>
      <c r="Q158" s="142"/>
      <c r="R158" s="143">
        <f>SUM(R159:R160)</f>
        <v>0</v>
      </c>
      <c r="S158" s="142"/>
      <c r="T158" s="144">
        <f>SUM(T159:T160)</f>
        <v>0</v>
      </c>
      <c r="AR158" s="137" t="s">
        <v>135</v>
      </c>
      <c r="AT158" s="145" t="s">
        <v>72</v>
      </c>
      <c r="AU158" s="145" t="s">
        <v>80</v>
      </c>
      <c r="AY158" s="137" t="s">
        <v>127</v>
      </c>
      <c r="BK158" s="146">
        <f>SUM(BK159:BK160)</f>
        <v>0</v>
      </c>
    </row>
    <row r="159" spans="1:65" s="2" customFormat="1" ht="16.5" customHeight="1">
      <c r="A159" s="31"/>
      <c r="B159" s="149"/>
      <c r="C159" s="150" t="s">
        <v>229</v>
      </c>
      <c r="D159" s="150" t="s">
        <v>130</v>
      </c>
      <c r="E159" s="151" t="s">
        <v>285</v>
      </c>
      <c r="F159" s="152" t="s">
        <v>286</v>
      </c>
      <c r="G159" s="153" t="s">
        <v>160</v>
      </c>
      <c r="H159" s="154">
        <v>20.34</v>
      </c>
      <c r="I159" s="155"/>
      <c r="J159" s="156">
        <f>ROUND(I159*H159,2)</f>
        <v>0</v>
      </c>
      <c r="K159" s="157"/>
      <c r="L159" s="32"/>
      <c r="M159" s="158" t="s">
        <v>1</v>
      </c>
      <c r="N159" s="159" t="s">
        <v>39</v>
      </c>
      <c r="O159" s="60"/>
      <c r="P159" s="160">
        <f>O159*H159</f>
        <v>0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2" t="s">
        <v>208</v>
      </c>
      <c r="AT159" s="162" t="s">
        <v>130</v>
      </c>
      <c r="AU159" s="162" t="s">
        <v>135</v>
      </c>
      <c r="AY159" s="16" t="s">
        <v>127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6" t="s">
        <v>135</v>
      </c>
      <c r="BK159" s="163">
        <f>ROUND(I159*H159,2)</f>
        <v>0</v>
      </c>
      <c r="BL159" s="16" t="s">
        <v>208</v>
      </c>
      <c r="BM159" s="162" t="s">
        <v>642</v>
      </c>
    </row>
    <row r="160" spans="1:65" s="2" customFormat="1" ht="16.5" customHeight="1">
      <c r="A160" s="31"/>
      <c r="B160" s="149"/>
      <c r="C160" s="150" t="s">
        <v>236</v>
      </c>
      <c r="D160" s="150" t="s">
        <v>130</v>
      </c>
      <c r="E160" s="151" t="s">
        <v>289</v>
      </c>
      <c r="F160" s="152" t="s">
        <v>290</v>
      </c>
      <c r="G160" s="153" t="s">
        <v>160</v>
      </c>
      <c r="H160" s="154">
        <v>6.68</v>
      </c>
      <c r="I160" s="155"/>
      <c r="J160" s="156">
        <f>ROUND(I160*H160,2)</f>
        <v>0</v>
      </c>
      <c r="K160" s="157"/>
      <c r="L160" s="32"/>
      <c r="M160" s="158" t="s">
        <v>1</v>
      </c>
      <c r="N160" s="159" t="s">
        <v>39</v>
      </c>
      <c r="O160" s="60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2" t="s">
        <v>208</v>
      </c>
      <c r="AT160" s="162" t="s">
        <v>130</v>
      </c>
      <c r="AU160" s="162" t="s">
        <v>135</v>
      </c>
      <c r="AY160" s="16" t="s">
        <v>127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6" t="s">
        <v>135</v>
      </c>
      <c r="BK160" s="163">
        <f>ROUND(I160*H160,2)</f>
        <v>0</v>
      </c>
      <c r="BL160" s="16" t="s">
        <v>208</v>
      </c>
      <c r="BM160" s="162" t="s">
        <v>643</v>
      </c>
    </row>
    <row r="161" spans="1:65" s="12" customFormat="1" ht="22.95" customHeight="1">
      <c r="B161" s="136"/>
      <c r="D161" s="137" t="s">
        <v>72</v>
      </c>
      <c r="E161" s="147" t="s">
        <v>293</v>
      </c>
      <c r="F161" s="147" t="s">
        <v>294</v>
      </c>
      <c r="I161" s="139"/>
      <c r="J161" s="148">
        <f>BK161</f>
        <v>0</v>
      </c>
      <c r="L161" s="136"/>
      <c r="M161" s="141"/>
      <c r="N161" s="142"/>
      <c r="O161" s="142"/>
      <c r="P161" s="143">
        <f>P162</f>
        <v>0</v>
      </c>
      <c r="Q161" s="142"/>
      <c r="R161" s="143">
        <f>R162</f>
        <v>0</v>
      </c>
      <c r="S161" s="142"/>
      <c r="T161" s="144">
        <f>T162</f>
        <v>0</v>
      </c>
      <c r="AR161" s="137" t="s">
        <v>135</v>
      </c>
      <c r="AT161" s="145" t="s">
        <v>72</v>
      </c>
      <c r="AU161" s="145" t="s">
        <v>80</v>
      </c>
      <c r="AY161" s="137" t="s">
        <v>127</v>
      </c>
      <c r="BK161" s="146">
        <f>BK162</f>
        <v>0</v>
      </c>
    </row>
    <row r="162" spans="1:65" s="2" customFormat="1" ht="16.5" customHeight="1">
      <c r="A162" s="31"/>
      <c r="B162" s="149"/>
      <c r="C162" s="150" t="s">
        <v>241</v>
      </c>
      <c r="D162" s="150" t="s">
        <v>130</v>
      </c>
      <c r="E162" s="151" t="s">
        <v>296</v>
      </c>
      <c r="F162" s="152" t="s">
        <v>644</v>
      </c>
      <c r="G162" s="153" t="s">
        <v>133</v>
      </c>
      <c r="H162" s="154">
        <v>68.34</v>
      </c>
      <c r="I162" s="155"/>
      <c r="J162" s="156">
        <f>ROUND(I162*H162,2)</f>
        <v>0</v>
      </c>
      <c r="K162" s="157"/>
      <c r="L162" s="32"/>
      <c r="M162" s="158" t="s">
        <v>1</v>
      </c>
      <c r="N162" s="159" t="s">
        <v>39</v>
      </c>
      <c r="O162" s="60"/>
      <c r="P162" s="160">
        <f>O162*H162</f>
        <v>0</v>
      </c>
      <c r="Q162" s="160">
        <v>0</v>
      </c>
      <c r="R162" s="160">
        <f>Q162*H162</f>
        <v>0</v>
      </c>
      <c r="S162" s="160">
        <v>0</v>
      </c>
      <c r="T162" s="161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62" t="s">
        <v>208</v>
      </c>
      <c r="AT162" s="162" t="s">
        <v>130</v>
      </c>
      <c r="AU162" s="162" t="s">
        <v>135</v>
      </c>
      <c r="AY162" s="16" t="s">
        <v>127</v>
      </c>
      <c r="BE162" s="163">
        <f>IF(N162="základná",J162,0)</f>
        <v>0</v>
      </c>
      <c r="BF162" s="163">
        <f>IF(N162="znížená",J162,0)</f>
        <v>0</v>
      </c>
      <c r="BG162" s="163">
        <f>IF(N162="zákl. prenesená",J162,0)</f>
        <v>0</v>
      </c>
      <c r="BH162" s="163">
        <f>IF(N162="zníž. prenesená",J162,0)</f>
        <v>0</v>
      </c>
      <c r="BI162" s="163">
        <f>IF(N162="nulová",J162,0)</f>
        <v>0</v>
      </c>
      <c r="BJ162" s="16" t="s">
        <v>135</v>
      </c>
      <c r="BK162" s="163">
        <f>ROUND(I162*H162,2)</f>
        <v>0</v>
      </c>
      <c r="BL162" s="16" t="s">
        <v>208</v>
      </c>
      <c r="BM162" s="162" t="s">
        <v>645</v>
      </c>
    </row>
    <row r="163" spans="1:65" s="12" customFormat="1" ht="22.95" customHeight="1">
      <c r="B163" s="136"/>
      <c r="D163" s="137" t="s">
        <v>72</v>
      </c>
      <c r="E163" s="147" t="s">
        <v>303</v>
      </c>
      <c r="F163" s="147" t="s">
        <v>304</v>
      </c>
      <c r="I163" s="139"/>
      <c r="J163" s="148">
        <f>BK163</f>
        <v>0</v>
      </c>
      <c r="L163" s="136"/>
      <c r="M163" s="141"/>
      <c r="N163" s="142"/>
      <c r="O163" s="142"/>
      <c r="P163" s="143">
        <f>SUM(P164:P169)</f>
        <v>0</v>
      </c>
      <c r="Q163" s="142"/>
      <c r="R163" s="143">
        <f>SUM(R164:R169)</f>
        <v>0</v>
      </c>
      <c r="S163" s="142"/>
      <c r="T163" s="144">
        <f>SUM(T164:T169)</f>
        <v>0</v>
      </c>
      <c r="AR163" s="137" t="s">
        <v>135</v>
      </c>
      <c r="AT163" s="145" t="s">
        <v>72</v>
      </c>
      <c r="AU163" s="145" t="s">
        <v>80</v>
      </c>
      <c r="AY163" s="137" t="s">
        <v>127</v>
      </c>
      <c r="BK163" s="146">
        <f>SUM(BK164:BK169)</f>
        <v>0</v>
      </c>
    </row>
    <row r="164" spans="1:65" s="2" customFormat="1" ht="16.5" customHeight="1">
      <c r="A164" s="31"/>
      <c r="B164" s="149"/>
      <c r="C164" s="150" t="s">
        <v>246</v>
      </c>
      <c r="D164" s="150" t="s">
        <v>130</v>
      </c>
      <c r="E164" s="151" t="s">
        <v>311</v>
      </c>
      <c r="F164" s="152" t="s">
        <v>646</v>
      </c>
      <c r="G164" s="153" t="s">
        <v>133</v>
      </c>
      <c r="H164" s="154">
        <v>2.254</v>
      </c>
      <c r="I164" s="155"/>
      <c r="J164" s="156">
        <f>ROUND(I164*H164,2)</f>
        <v>0</v>
      </c>
      <c r="K164" s="157"/>
      <c r="L164" s="32"/>
      <c r="M164" s="158" t="s">
        <v>1</v>
      </c>
      <c r="N164" s="159" t="s">
        <v>39</v>
      </c>
      <c r="O164" s="60"/>
      <c r="P164" s="160">
        <f>O164*H164</f>
        <v>0</v>
      </c>
      <c r="Q164" s="160">
        <v>0</v>
      </c>
      <c r="R164" s="160">
        <f>Q164*H164</f>
        <v>0</v>
      </c>
      <c r="S164" s="160">
        <v>0</v>
      </c>
      <c r="T164" s="161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62" t="s">
        <v>208</v>
      </c>
      <c r="AT164" s="162" t="s">
        <v>130</v>
      </c>
      <c r="AU164" s="162" t="s">
        <v>135</v>
      </c>
      <c r="AY164" s="16" t="s">
        <v>127</v>
      </c>
      <c r="BE164" s="163">
        <f>IF(N164="základná",J164,0)</f>
        <v>0</v>
      </c>
      <c r="BF164" s="163">
        <f>IF(N164="znížená",J164,0)</f>
        <v>0</v>
      </c>
      <c r="BG164" s="163">
        <f>IF(N164="zákl. prenesená",J164,0)</f>
        <v>0</v>
      </c>
      <c r="BH164" s="163">
        <f>IF(N164="zníž. prenesená",J164,0)</f>
        <v>0</v>
      </c>
      <c r="BI164" s="163">
        <f>IF(N164="nulová",J164,0)</f>
        <v>0</v>
      </c>
      <c r="BJ164" s="16" t="s">
        <v>135</v>
      </c>
      <c r="BK164" s="163">
        <f>ROUND(I164*H164,2)</f>
        <v>0</v>
      </c>
      <c r="BL164" s="16" t="s">
        <v>208</v>
      </c>
      <c r="BM164" s="162" t="s">
        <v>647</v>
      </c>
    </row>
    <row r="165" spans="1:65" s="13" customFormat="1">
      <c r="B165" s="164"/>
      <c r="D165" s="165" t="s">
        <v>140</v>
      </c>
      <c r="E165" s="172" t="s">
        <v>1</v>
      </c>
      <c r="F165" s="166" t="s">
        <v>648</v>
      </c>
      <c r="H165" s="167">
        <v>2.254</v>
      </c>
      <c r="I165" s="168"/>
      <c r="L165" s="164"/>
      <c r="M165" s="169"/>
      <c r="N165" s="170"/>
      <c r="O165" s="170"/>
      <c r="P165" s="170"/>
      <c r="Q165" s="170"/>
      <c r="R165" s="170"/>
      <c r="S165" s="170"/>
      <c r="T165" s="171"/>
      <c r="AT165" s="172" t="s">
        <v>140</v>
      </c>
      <c r="AU165" s="172" t="s">
        <v>135</v>
      </c>
      <c r="AV165" s="13" t="s">
        <v>135</v>
      </c>
      <c r="AW165" s="13" t="s">
        <v>29</v>
      </c>
      <c r="AX165" s="13" t="s">
        <v>73</v>
      </c>
      <c r="AY165" s="172" t="s">
        <v>127</v>
      </c>
    </row>
    <row r="166" spans="1:65" s="14" customFormat="1">
      <c r="B166" s="173"/>
      <c r="D166" s="165" t="s">
        <v>140</v>
      </c>
      <c r="E166" s="174" t="s">
        <v>1</v>
      </c>
      <c r="F166" s="175" t="s">
        <v>163</v>
      </c>
      <c r="H166" s="176">
        <v>2.254</v>
      </c>
      <c r="I166" s="177"/>
      <c r="L166" s="173"/>
      <c r="M166" s="178"/>
      <c r="N166" s="179"/>
      <c r="O166" s="179"/>
      <c r="P166" s="179"/>
      <c r="Q166" s="179"/>
      <c r="R166" s="179"/>
      <c r="S166" s="179"/>
      <c r="T166" s="180"/>
      <c r="AT166" s="174" t="s">
        <v>140</v>
      </c>
      <c r="AU166" s="174" t="s">
        <v>135</v>
      </c>
      <c r="AV166" s="14" t="s">
        <v>134</v>
      </c>
      <c r="AW166" s="14" t="s">
        <v>29</v>
      </c>
      <c r="AX166" s="14" t="s">
        <v>80</v>
      </c>
      <c r="AY166" s="174" t="s">
        <v>127</v>
      </c>
    </row>
    <row r="167" spans="1:65" s="2" customFormat="1" ht="21.75" customHeight="1">
      <c r="A167" s="31"/>
      <c r="B167" s="149"/>
      <c r="C167" s="150" t="s">
        <v>250</v>
      </c>
      <c r="D167" s="150" t="s">
        <v>130</v>
      </c>
      <c r="E167" s="151" t="s">
        <v>341</v>
      </c>
      <c r="F167" s="152" t="s">
        <v>649</v>
      </c>
      <c r="G167" s="153" t="s">
        <v>133</v>
      </c>
      <c r="H167" s="154">
        <v>3.0030000000000001</v>
      </c>
      <c r="I167" s="155"/>
      <c r="J167" s="156">
        <f>ROUND(I167*H167,2)</f>
        <v>0</v>
      </c>
      <c r="K167" s="157"/>
      <c r="L167" s="32"/>
      <c r="M167" s="158" t="s">
        <v>1</v>
      </c>
      <c r="N167" s="159" t="s">
        <v>39</v>
      </c>
      <c r="O167" s="60"/>
      <c r="P167" s="160">
        <f>O167*H167</f>
        <v>0</v>
      </c>
      <c r="Q167" s="160">
        <v>0</v>
      </c>
      <c r="R167" s="160">
        <f>Q167*H167</f>
        <v>0</v>
      </c>
      <c r="S167" s="160">
        <v>0</v>
      </c>
      <c r="T167" s="161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2" t="s">
        <v>208</v>
      </c>
      <c r="AT167" s="162" t="s">
        <v>130</v>
      </c>
      <c r="AU167" s="162" t="s">
        <v>135</v>
      </c>
      <c r="AY167" s="16" t="s">
        <v>127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6" t="s">
        <v>135</v>
      </c>
      <c r="BK167" s="163">
        <f>ROUND(I167*H167,2)</f>
        <v>0</v>
      </c>
      <c r="BL167" s="16" t="s">
        <v>208</v>
      </c>
      <c r="BM167" s="162" t="s">
        <v>650</v>
      </c>
    </row>
    <row r="168" spans="1:65" s="13" customFormat="1">
      <c r="B168" s="164"/>
      <c r="D168" s="165" t="s">
        <v>140</v>
      </c>
      <c r="E168" s="172" t="s">
        <v>1</v>
      </c>
      <c r="F168" s="166" t="s">
        <v>651</v>
      </c>
      <c r="H168" s="167">
        <v>3.0030000000000001</v>
      </c>
      <c r="I168" s="168"/>
      <c r="L168" s="164"/>
      <c r="M168" s="169"/>
      <c r="N168" s="170"/>
      <c r="O168" s="170"/>
      <c r="P168" s="170"/>
      <c r="Q168" s="170"/>
      <c r="R168" s="170"/>
      <c r="S168" s="170"/>
      <c r="T168" s="171"/>
      <c r="AT168" s="172" t="s">
        <v>140</v>
      </c>
      <c r="AU168" s="172" t="s">
        <v>135</v>
      </c>
      <c r="AV168" s="13" t="s">
        <v>135</v>
      </c>
      <c r="AW168" s="13" t="s">
        <v>29</v>
      </c>
      <c r="AX168" s="13" t="s">
        <v>73</v>
      </c>
      <c r="AY168" s="172" t="s">
        <v>127</v>
      </c>
    </row>
    <row r="169" spans="1:65" s="14" customFormat="1">
      <c r="B169" s="173"/>
      <c r="D169" s="165" t="s">
        <v>140</v>
      </c>
      <c r="E169" s="174" t="s">
        <v>1</v>
      </c>
      <c r="F169" s="175" t="s">
        <v>163</v>
      </c>
      <c r="H169" s="176">
        <v>3.0030000000000001</v>
      </c>
      <c r="I169" s="177"/>
      <c r="L169" s="173"/>
      <c r="M169" s="201"/>
      <c r="N169" s="202"/>
      <c r="O169" s="202"/>
      <c r="P169" s="202"/>
      <c r="Q169" s="202"/>
      <c r="R169" s="202"/>
      <c r="S169" s="202"/>
      <c r="T169" s="203"/>
      <c r="AT169" s="174" t="s">
        <v>140</v>
      </c>
      <c r="AU169" s="174" t="s">
        <v>135</v>
      </c>
      <c r="AV169" s="14" t="s">
        <v>134</v>
      </c>
      <c r="AW169" s="14" t="s">
        <v>29</v>
      </c>
      <c r="AX169" s="14" t="s">
        <v>80</v>
      </c>
      <c r="AY169" s="174" t="s">
        <v>127</v>
      </c>
    </row>
    <row r="170" spans="1:65" s="2" customFormat="1" ht="6.9" customHeight="1">
      <c r="A170" s="31"/>
      <c r="B170" s="49"/>
      <c r="C170" s="50"/>
      <c r="D170" s="50"/>
      <c r="E170" s="50"/>
      <c r="F170" s="50"/>
      <c r="G170" s="50"/>
      <c r="H170" s="50"/>
      <c r="I170" s="50"/>
      <c r="J170" s="50"/>
      <c r="K170" s="50"/>
      <c r="L170" s="32"/>
      <c r="M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</row>
  </sheetData>
  <autoFilter ref="C122:K16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4"/>
  <sheetViews>
    <sheetView showGridLines="0" workbookViewId="0">
      <selection activeCell="F5" sqref="F5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34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87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50" t="str">
        <f>'Rekapitulácia stavby'!K6</f>
        <v>,,Living Lab,, Dropie</v>
      </c>
      <c r="F7" s="251"/>
      <c r="G7" s="251"/>
      <c r="H7" s="251"/>
      <c r="L7" s="19"/>
    </row>
    <row r="8" spans="1:46" s="2" customFormat="1" ht="12" customHeight="1">
      <c r="A8" s="31"/>
      <c r="B8" s="32"/>
      <c r="C8" s="31"/>
      <c r="D8" s="26" t="s">
        <v>99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28" t="s">
        <v>1226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2" t="str">
        <f>'Rekapitulácia stavby'!E14</f>
        <v>Vyplň údaj</v>
      </c>
      <c r="F18" s="244"/>
      <c r="G18" s="244"/>
      <c r="H18" s="244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48" t="s">
        <v>1</v>
      </c>
      <c r="F27" s="248"/>
      <c r="G27" s="248"/>
      <c r="H27" s="248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ROUND(J130,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37</v>
      </c>
      <c r="E33" s="37" t="s">
        <v>38</v>
      </c>
      <c r="F33" s="101">
        <f>ROUND((SUM(BE130:BE193)),  2)</f>
        <v>0</v>
      </c>
      <c r="G33" s="102"/>
      <c r="H33" s="102"/>
      <c r="I33" s="103">
        <v>0.2</v>
      </c>
      <c r="J33" s="101">
        <f>ROUND(((SUM(BE130:BE193))*I33),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39</v>
      </c>
      <c r="F34" s="101">
        <f>ROUND((SUM(BF130:BF193)),  2)</f>
        <v>0</v>
      </c>
      <c r="G34" s="102"/>
      <c r="H34" s="102"/>
      <c r="I34" s="103">
        <v>0.2</v>
      </c>
      <c r="J34" s="101">
        <f>ROUND(((SUM(BF130:BF193))*I34),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40</v>
      </c>
      <c r="F35" s="104">
        <f>ROUND((SUM(BG130:BG193)),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41</v>
      </c>
      <c r="F36" s="104">
        <f>ROUND((SUM(BH130:BH193)),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42</v>
      </c>
      <c r="F37" s="101">
        <f>ROUND((SUM(BI130:BI193)),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3.2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.2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3.2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100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0" t="str">
        <f>E7</f>
        <v>,,Living Lab,, Dropie</v>
      </c>
      <c r="F85" s="251"/>
      <c r="G85" s="251"/>
      <c r="H85" s="251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28" t="str">
        <f>E9</f>
        <v>SO03 VODÁREŇ - Nový stav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101</v>
      </c>
      <c r="D94" s="106"/>
      <c r="E94" s="106"/>
      <c r="F94" s="106"/>
      <c r="G94" s="106"/>
      <c r="H94" s="106"/>
      <c r="I94" s="106"/>
      <c r="J94" s="115" t="s">
        <v>102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customHeight="1">
      <c r="A96" s="31"/>
      <c r="B96" s="32"/>
      <c r="C96" s="116" t="s">
        <v>103</v>
      </c>
      <c r="D96" s="31"/>
      <c r="E96" s="31"/>
      <c r="F96" s="31"/>
      <c r="G96" s="31"/>
      <c r="H96" s="31"/>
      <c r="I96" s="31"/>
      <c r="J96" s="73">
        <f>J130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104</v>
      </c>
    </row>
    <row r="97" spans="1:31" s="9" customFormat="1" ht="24.9" customHeight="1">
      <c r="B97" s="117"/>
      <c r="D97" s="118" t="s">
        <v>105</v>
      </c>
      <c r="E97" s="119"/>
      <c r="F97" s="119"/>
      <c r="G97" s="119"/>
      <c r="H97" s="119"/>
      <c r="I97" s="119"/>
      <c r="J97" s="120">
        <f>J131</f>
        <v>0</v>
      </c>
      <c r="L97" s="117"/>
    </row>
    <row r="98" spans="1:31" s="10" customFormat="1" ht="19.95" customHeight="1">
      <c r="B98" s="121"/>
      <c r="D98" s="122" t="s">
        <v>364</v>
      </c>
      <c r="E98" s="123"/>
      <c r="F98" s="123"/>
      <c r="G98" s="123"/>
      <c r="H98" s="123"/>
      <c r="I98" s="123"/>
      <c r="J98" s="124">
        <f>J132</f>
        <v>0</v>
      </c>
      <c r="L98" s="121"/>
    </row>
    <row r="99" spans="1:31" s="10" customFormat="1" ht="19.95" customHeight="1">
      <c r="B99" s="121"/>
      <c r="D99" s="122" t="s">
        <v>365</v>
      </c>
      <c r="E99" s="123"/>
      <c r="F99" s="123"/>
      <c r="G99" s="123"/>
      <c r="H99" s="123"/>
      <c r="I99" s="123"/>
      <c r="J99" s="124">
        <f>J134</f>
        <v>0</v>
      </c>
      <c r="L99" s="121"/>
    </row>
    <row r="100" spans="1:31" s="10" customFormat="1" ht="19.95" customHeight="1">
      <c r="B100" s="121"/>
      <c r="D100" s="122" t="s">
        <v>106</v>
      </c>
      <c r="E100" s="123"/>
      <c r="F100" s="123"/>
      <c r="G100" s="123"/>
      <c r="H100" s="123"/>
      <c r="I100" s="123"/>
      <c r="J100" s="124">
        <f>J142</f>
        <v>0</v>
      </c>
      <c r="L100" s="121"/>
    </row>
    <row r="101" spans="1:31" s="10" customFormat="1" ht="19.95" customHeight="1">
      <c r="B101" s="121"/>
      <c r="D101" s="122" t="s">
        <v>366</v>
      </c>
      <c r="E101" s="123"/>
      <c r="F101" s="123"/>
      <c r="G101" s="123"/>
      <c r="H101" s="123"/>
      <c r="I101" s="123"/>
      <c r="J101" s="124">
        <f>J147</f>
        <v>0</v>
      </c>
      <c r="L101" s="121"/>
    </row>
    <row r="102" spans="1:31" s="9" customFormat="1" ht="24.9" customHeight="1">
      <c r="B102" s="117"/>
      <c r="D102" s="118" t="s">
        <v>107</v>
      </c>
      <c r="E102" s="119"/>
      <c r="F102" s="119"/>
      <c r="G102" s="119"/>
      <c r="H102" s="119"/>
      <c r="I102" s="119"/>
      <c r="J102" s="120">
        <f>J149</f>
        <v>0</v>
      </c>
      <c r="L102" s="117"/>
    </row>
    <row r="103" spans="1:31" s="10" customFormat="1" ht="19.95" customHeight="1">
      <c r="B103" s="121"/>
      <c r="D103" s="122" t="s">
        <v>367</v>
      </c>
      <c r="E103" s="123"/>
      <c r="F103" s="123"/>
      <c r="G103" s="123"/>
      <c r="H103" s="123"/>
      <c r="I103" s="123"/>
      <c r="J103" s="124">
        <f>J150</f>
        <v>0</v>
      </c>
      <c r="L103" s="121"/>
    </row>
    <row r="104" spans="1:31" s="10" customFormat="1" ht="19.95" customHeight="1">
      <c r="B104" s="121"/>
      <c r="D104" s="122" t="s">
        <v>109</v>
      </c>
      <c r="E104" s="123"/>
      <c r="F104" s="123"/>
      <c r="G104" s="123"/>
      <c r="H104" s="123"/>
      <c r="I104" s="123"/>
      <c r="J104" s="124">
        <f>J155</f>
        <v>0</v>
      </c>
      <c r="L104" s="121"/>
    </row>
    <row r="105" spans="1:31" s="10" customFormat="1" ht="19.95" customHeight="1">
      <c r="B105" s="121"/>
      <c r="D105" s="122" t="s">
        <v>652</v>
      </c>
      <c r="E105" s="123"/>
      <c r="F105" s="123"/>
      <c r="G105" s="123"/>
      <c r="H105" s="123"/>
      <c r="I105" s="123"/>
      <c r="J105" s="124">
        <f>J166</f>
        <v>0</v>
      </c>
      <c r="L105" s="121"/>
    </row>
    <row r="106" spans="1:31" s="10" customFormat="1" ht="19.95" customHeight="1">
      <c r="B106" s="121"/>
      <c r="D106" s="122" t="s">
        <v>110</v>
      </c>
      <c r="E106" s="123"/>
      <c r="F106" s="123"/>
      <c r="G106" s="123"/>
      <c r="H106" s="123"/>
      <c r="I106" s="123"/>
      <c r="J106" s="124">
        <f>J172</f>
        <v>0</v>
      </c>
      <c r="L106" s="121"/>
    </row>
    <row r="107" spans="1:31" s="10" customFormat="1" ht="19.95" customHeight="1">
      <c r="B107" s="121"/>
      <c r="D107" s="122" t="s">
        <v>111</v>
      </c>
      <c r="E107" s="123"/>
      <c r="F107" s="123"/>
      <c r="G107" s="123"/>
      <c r="H107" s="123"/>
      <c r="I107" s="123"/>
      <c r="J107" s="124">
        <f>J176</f>
        <v>0</v>
      </c>
      <c r="L107" s="121"/>
    </row>
    <row r="108" spans="1:31" s="10" customFormat="1" ht="19.95" customHeight="1">
      <c r="B108" s="121"/>
      <c r="D108" s="122" t="s">
        <v>112</v>
      </c>
      <c r="E108" s="123"/>
      <c r="F108" s="123"/>
      <c r="G108" s="123"/>
      <c r="H108" s="123"/>
      <c r="I108" s="123"/>
      <c r="J108" s="124">
        <f>J179</f>
        <v>0</v>
      </c>
      <c r="L108" s="121"/>
    </row>
    <row r="109" spans="1:31" s="10" customFormat="1" ht="19.95" customHeight="1">
      <c r="B109" s="121"/>
      <c r="D109" s="122" t="s">
        <v>653</v>
      </c>
      <c r="E109" s="123"/>
      <c r="F109" s="123"/>
      <c r="G109" s="123"/>
      <c r="H109" s="123"/>
      <c r="I109" s="123"/>
      <c r="J109" s="124">
        <f>J186</f>
        <v>0</v>
      </c>
      <c r="L109" s="121"/>
    </row>
    <row r="110" spans="1:31" s="10" customFormat="1" ht="19.95" customHeight="1">
      <c r="B110" s="121"/>
      <c r="D110" s="122" t="s">
        <v>370</v>
      </c>
      <c r="E110" s="123"/>
      <c r="F110" s="123"/>
      <c r="G110" s="123"/>
      <c r="H110" s="123"/>
      <c r="I110" s="123"/>
      <c r="J110" s="124">
        <f>J191</f>
        <v>0</v>
      </c>
      <c r="L110" s="121"/>
    </row>
    <row r="111" spans="1:31" s="2" customFormat="1" ht="21.75" customHeight="1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" customHeight="1">
      <c r="A112" s="31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6" spans="1:31" s="2" customFormat="1" ht="6.9" customHeight="1">
      <c r="A116" s="31"/>
      <c r="B116" s="51"/>
      <c r="C116" s="52"/>
      <c r="D116" s="52"/>
      <c r="E116" s="52"/>
      <c r="F116" s="52"/>
      <c r="G116" s="52"/>
      <c r="H116" s="52"/>
      <c r="I116" s="52"/>
      <c r="J116" s="52"/>
      <c r="K116" s="52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24.9" customHeight="1">
      <c r="A117" s="31"/>
      <c r="B117" s="32"/>
      <c r="C117" s="20" t="s">
        <v>113</v>
      </c>
      <c r="D117" s="31"/>
      <c r="E117" s="31"/>
      <c r="F117" s="31"/>
      <c r="G117" s="31"/>
      <c r="H117" s="31"/>
      <c r="I117" s="31"/>
      <c r="J117" s="31"/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6.9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12" customHeight="1">
      <c r="A119" s="31"/>
      <c r="B119" s="32"/>
      <c r="C119" s="26" t="s">
        <v>13</v>
      </c>
      <c r="D119" s="31"/>
      <c r="E119" s="31"/>
      <c r="F119" s="31"/>
      <c r="G119" s="31"/>
      <c r="H119" s="31"/>
      <c r="I119" s="31"/>
      <c r="J119" s="31"/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6.5" customHeight="1">
      <c r="A120" s="31"/>
      <c r="B120" s="32"/>
      <c r="C120" s="31"/>
      <c r="D120" s="31"/>
      <c r="E120" s="250" t="str">
        <f>E7</f>
        <v>,,Living Lab,, Dropie</v>
      </c>
      <c r="F120" s="251"/>
      <c r="G120" s="251"/>
      <c r="H120" s="251"/>
      <c r="I120" s="31"/>
      <c r="J120" s="31"/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2" customHeight="1">
      <c r="A121" s="31"/>
      <c r="B121" s="32"/>
      <c r="C121" s="26" t="s">
        <v>99</v>
      </c>
      <c r="D121" s="31"/>
      <c r="E121" s="31"/>
      <c r="F121" s="31"/>
      <c r="G121" s="31"/>
      <c r="H121" s="31"/>
      <c r="I121" s="31"/>
      <c r="J121" s="31"/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6.5" customHeight="1">
      <c r="A122" s="31"/>
      <c r="B122" s="32"/>
      <c r="C122" s="31"/>
      <c r="D122" s="31"/>
      <c r="E122" s="228" t="str">
        <f>E9</f>
        <v>SO03 VODÁREŇ - Nový stav</v>
      </c>
      <c r="F122" s="249"/>
      <c r="G122" s="249"/>
      <c r="H122" s="249"/>
      <c r="I122" s="31"/>
      <c r="J122" s="31"/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" customHeight="1">
      <c r="A123" s="31"/>
      <c r="B123" s="32"/>
      <c r="C123" s="31"/>
      <c r="D123" s="31"/>
      <c r="E123" s="31"/>
      <c r="F123" s="31"/>
      <c r="G123" s="31"/>
      <c r="H123" s="31"/>
      <c r="I123" s="31"/>
      <c r="J123" s="31"/>
      <c r="K123" s="31"/>
      <c r="L123" s="44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2" customHeight="1">
      <c r="A124" s="31"/>
      <c r="B124" s="32"/>
      <c r="C124" s="26" t="s">
        <v>17</v>
      </c>
      <c r="D124" s="31"/>
      <c r="E124" s="31"/>
      <c r="F124" s="24" t="str">
        <f>F12</f>
        <v>Kolárovská 55, Zemianska Olča 946 14</v>
      </c>
      <c r="G124" s="31"/>
      <c r="H124" s="31"/>
      <c r="I124" s="26" t="s">
        <v>19</v>
      </c>
      <c r="J124" s="57" t="str">
        <f>IF(J12="","",J12)</f>
        <v>28. 3. 2024</v>
      </c>
      <c r="K124" s="31"/>
      <c r="L124" s="44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6.9" customHeight="1">
      <c r="A125" s="31"/>
      <c r="B125" s="32"/>
      <c r="C125" s="31"/>
      <c r="D125" s="31"/>
      <c r="E125" s="31"/>
      <c r="F125" s="31"/>
      <c r="G125" s="31"/>
      <c r="H125" s="31"/>
      <c r="I125" s="31"/>
      <c r="J125" s="31"/>
      <c r="K125" s="31"/>
      <c r="L125" s="44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5.15" customHeight="1">
      <c r="A126" s="31"/>
      <c r="B126" s="32"/>
      <c r="C126" s="26" t="s">
        <v>21</v>
      </c>
      <c r="D126" s="31"/>
      <c r="E126" s="31"/>
      <c r="F126" s="24" t="str">
        <f>E15</f>
        <v>SEV SAŽP Dropie</v>
      </c>
      <c r="G126" s="31"/>
      <c r="H126" s="31"/>
      <c r="I126" s="26" t="s">
        <v>27</v>
      </c>
      <c r="J126" s="29" t="str">
        <f>E21</f>
        <v>ING. LIBOR STEHLÍK</v>
      </c>
      <c r="K126" s="31"/>
      <c r="L126" s="44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5.15" customHeight="1">
      <c r="A127" s="31"/>
      <c r="B127" s="32"/>
      <c r="C127" s="26" t="s">
        <v>25</v>
      </c>
      <c r="D127" s="31"/>
      <c r="E127" s="31"/>
      <c r="F127" s="24" t="str">
        <f>IF(E18="","",E18)</f>
        <v>Vyplň údaj</v>
      </c>
      <c r="G127" s="31"/>
      <c r="H127" s="31"/>
      <c r="I127" s="26" t="s">
        <v>30</v>
      </c>
      <c r="J127" s="29" t="str">
        <f>E24</f>
        <v>Ing. Ján Koričanský</v>
      </c>
      <c r="K127" s="31"/>
      <c r="L127" s="44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0.35" customHeight="1">
      <c r="A128" s="31"/>
      <c r="B128" s="32"/>
      <c r="C128" s="31"/>
      <c r="D128" s="31"/>
      <c r="E128" s="31"/>
      <c r="F128" s="31"/>
      <c r="G128" s="31"/>
      <c r="H128" s="31"/>
      <c r="I128" s="31"/>
      <c r="J128" s="31"/>
      <c r="K128" s="31"/>
      <c r="L128" s="44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11" customFormat="1" ht="29.25" customHeight="1">
      <c r="A129" s="125"/>
      <c r="B129" s="126"/>
      <c r="C129" s="127" t="s">
        <v>114</v>
      </c>
      <c r="D129" s="128" t="s">
        <v>58</v>
      </c>
      <c r="E129" s="128" t="s">
        <v>54</v>
      </c>
      <c r="F129" s="128" t="s">
        <v>55</v>
      </c>
      <c r="G129" s="128" t="s">
        <v>115</v>
      </c>
      <c r="H129" s="128" t="s">
        <v>116</v>
      </c>
      <c r="I129" s="128" t="s">
        <v>117</v>
      </c>
      <c r="J129" s="129" t="s">
        <v>102</v>
      </c>
      <c r="K129" s="130" t="s">
        <v>118</v>
      </c>
      <c r="L129" s="131"/>
      <c r="M129" s="64" t="s">
        <v>1</v>
      </c>
      <c r="N129" s="65" t="s">
        <v>37</v>
      </c>
      <c r="O129" s="65" t="s">
        <v>119</v>
      </c>
      <c r="P129" s="65" t="s">
        <v>120</v>
      </c>
      <c r="Q129" s="65" t="s">
        <v>121</v>
      </c>
      <c r="R129" s="65" t="s">
        <v>122</v>
      </c>
      <c r="S129" s="65" t="s">
        <v>123</v>
      </c>
      <c r="T129" s="66" t="s">
        <v>124</v>
      </c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</row>
    <row r="130" spans="1:65" s="2" customFormat="1" ht="22.95" customHeight="1">
      <c r="A130" s="31"/>
      <c r="B130" s="32"/>
      <c r="C130" s="71" t="s">
        <v>103</v>
      </c>
      <c r="D130" s="31"/>
      <c r="E130" s="31"/>
      <c r="F130" s="31"/>
      <c r="G130" s="31"/>
      <c r="H130" s="31"/>
      <c r="I130" s="31"/>
      <c r="J130" s="132">
        <f>BK130</f>
        <v>0</v>
      </c>
      <c r="K130" s="31"/>
      <c r="L130" s="32"/>
      <c r="M130" s="67"/>
      <c r="N130" s="58"/>
      <c r="O130" s="68"/>
      <c r="P130" s="133">
        <f>P131+P149</f>
        <v>0</v>
      </c>
      <c r="Q130" s="68"/>
      <c r="R130" s="133">
        <f>R131+R149</f>
        <v>0.36083520000000002</v>
      </c>
      <c r="S130" s="68"/>
      <c r="T130" s="134">
        <f>T131+T149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6" t="s">
        <v>72</v>
      </c>
      <c r="AU130" s="16" t="s">
        <v>104</v>
      </c>
      <c r="BK130" s="135">
        <f>BK131+BK149</f>
        <v>0</v>
      </c>
    </row>
    <row r="131" spans="1:65" s="12" customFormat="1" ht="25.95" customHeight="1">
      <c r="B131" s="136"/>
      <c r="D131" s="137" t="s">
        <v>72</v>
      </c>
      <c r="E131" s="138" t="s">
        <v>125</v>
      </c>
      <c r="F131" s="138" t="s">
        <v>126</v>
      </c>
      <c r="I131" s="139"/>
      <c r="J131" s="140">
        <f>BK131</f>
        <v>0</v>
      </c>
      <c r="L131" s="136"/>
      <c r="M131" s="141"/>
      <c r="N131" s="142"/>
      <c r="O131" s="142"/>
      <c r="P131" s="143">
        <f>P132+P134+P142+P147</f>
        <v>0</v>
      </c>
      <c r="Q131" s="142"/>
      <c r="R131" s="143">
        <f>R132+R134+R142+R147</f>
        <v>0</v>
      </c>
      <c r="S131" s="142"/>
      <c r="T131" s="144">
        <f>T132+T134+T142+T147</f>
        <v>0</v>
      </c>
      <c r="AR131" s="137" t="s">
        <v>80</v>
      </c>
      <c r="AT131" s="145" t="s">
        <v>72</v>
      </c>
      <c r="AU131" s="145" t="s">
        <v>73</v>
      </c>
      <c r="AY131" s="137" t="s">
        <v>127</v>
      </c>
      <c r="BK131" s="146">
        <f>BK132+BK134+BK142+BK147</f>
        <v>0</v>
      </c>
    </row>
    <row r="132" spans="1:65" s="12" customFormat="1" ht="22.95" customHeight="1">
      <c r="B132" s="136"/>
      <c r="D132" s="137" t="s">
        <v>72</v>
      </c>
      <c r="E132" s="147" t="s">
        <v>142</v>
      </c>
      <c r="F132" s="147" t="s">
        <v>371</v>
      </c>
      <c r="I132" s="139"/>
      <c r="J132" s="148">
        <f>BK132</f>
        <v>0</v>
      </c>
      <c r="L132" s="136"/>
      <c r="M132" s="141"/>
      <c r="N132" s="142"/>
      <c r="O132" s="142"/>
      <c r="P132" s="143">
        <f>P133</f>
        <v>0</v>
      </c>
      <c r="Q132" s="142"/>
      <c r="R132" s="143">
        <f>R133</f>
        <v>0</v>
      </c>
      <c r="S132" s="142"/>
      <c r="T132" s="144">
        <f>T133</f>
        <v>0</v>
      </c>
      <c r="AR132" s="137" t="s">
        <v>80</v>
      </c>
      <c r="AT132" s="145" t="s">
        <v>72</v>
      </c>
      <c r="AU132" s="145" t="s">
        <v>80</v>
      </c>
      <c r="AY132" s="137" t="s">
        <v>127</v>
      </c>
      <c r="BK132" s="146">
        <f>BK133</f>
        <v>0</v>
      </c>
    </row>
    <row r="133" spans="1:65" s="2" customFormat="1" ht="16.5" customHeight="1">
      <c r="A133" s="31"/>
      <c r="B133" s="149"/>
      <c r="C133" s="150" t="s">
        <v>80</v>
      </c>
      <c r="D133" s="150" t="s">
        <v>130</v>
      </c>
      <c r="E133" s="151" t="s">
        <v>654</v>
      </c>
      <c r="F133" s="152" t="s">
        <v>655</v>
      </c>
      <c r="G133" s="153" t="s">
        <v>464</v>
      </c>
      <c r="H133" s="154">
        <v>0.94</v>
      </c>
      <c r="I133" s="155"/>
      <c r="J133" s="156">
        <f>ROUND(I133*H133,2)</f>
        <v>0</v>
      </c>
      <c r="K133" s="157"/>
      <c r="L133" s="32"/>
      <c r="M133" s="158" t="s">
        <v>1</v>
      </c>
      <c r="N133" s="159" t="s">
        <v>39</v>
      </c>
      <c r="O133" s="60"/>
      <c r="P133" s="160">
        <f>O133*H133</f>
        <v>0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134</v>
      </c>
      <c r="AT133" s="162" t="s">
        <v>130</v>
      </c>
      <c r="AU133" s="162" t="s">
        <v>135</v>
      </c>
      <c r="AY133" s="16" t="s">
        <v>127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6" t="s">
        <v>135</v>
      </c>
      <c r="BK133" s="163">
        <f>ROUND(I133*H133,2)</f>
        <v>0</v>
      </c>
      <c r="BL133" s="16" t="s">
        <v>134</v>
      </c>
      <c r="BM133" s="162" t="s">
        <v>656</v>
      </c>
    </row>
    <row r="134" spans="1:65" s="12" customFormat="1" ht="22.95" customHeight="1">
      <c r="B134" s="136"/>
      <c r="D134" s="137" t="s">
        <v>72</v>
      </c>
      <c r="E134" s="147" t="s">
        <v>153</v>
      </c>
      <c r="F134" s="147" t="s">
        <v>375</v>
      </c>
      <c r="I134" s="139"/>
      <c r="J134" s="148">
        <f>BK134</f>
        <v>0</v>
      </c>
      <c r="L134" s="136"/>
      <c r="M134" s="141"/>
      <c r="N134" s="142"/>
      <c r="O134" s="142"/>
      <c r="P134" s="143">
        <f>SUM(P135:P141)</f>
        <v>0</v>
      </c>
      <c r="Q134" s="142"/>
      <c r="R134" s="143">
        <f>SUM(R135:R141)</f>
        <v>0</v>
      </c>
      <c r="S134" s="142"/>
      <c r="T134" s="144">
        <f>SUM(T135:T141)</f>
        <v>0</v>
      </c>
      <c r="AR134" s="137" t="s">
        <v>80</v>
      </c>
      <c r="AT134" s="145" t="s">
        <v>72</v>
      </c>
      <c r="AU134" s="145" t="s">
        <v>80</v>
      </c>
      <c r="AY134" s="137" t="s">
        <v>127</v>
      </c>
      <c r="BK134" s="146">
        <f>SUM(BK135:BK141)</f>
        <v>0</v>
      </c>
    </row>
    <row r="135" spans="1:65" s="2" customFormat="1" ht="24.15" customHeight="1">
      <c r="A135" s="31"/>
      <c r="B135" s="149"/>
      <c r="C135" s="150" t="s">
        <v>135</v>
      </c>
      <c r="D135" s="150" t="s">
        <v>130</v>
      </c>
      <c r="E135" s="151" t="s">
        <v>380</v>
      </c>
      <c r="F135" s="152" t="s">
        <v>381</v>
      </c>
      <c r="G135" s="153" t="s">
        <v>133</v>
      </c>
      <c r="H135" s="154">
        <v>49.45</v>
      </c>
      <c r="I135" s="155"/>
      <c r="J135" s="156">
        <f t="shared" ref="J135:J141" si="0">ROUND(I135*H135,2)</f>
        <v>0</v>
      </c>
      <c r="K135" s="157"/>
      <c r="L135" s="32"/>
      <c r="M135" s="158" t="s">
        <v>1</v>
      </c>
      <c r="N135" s="159" t="s">
        <v>39</v>
      </c>
      <c r="O135" s="60"/>
      <c r="P135" s="160">
        <f t="shared" ref="P135:P141" si="1">O135*H135</f>
        <v>0</v>
      </c>
      <c r="Q135" s="160">
        <v>0</v>
      </c>
      <c r="R135" s="160">
        <f t="shared" ref="R135:R141" si="2">Q135*H135</f>
        <v>0</v>
      </c>
      <c r="S135" s="160">
        <v>0</v>
      </c>
      <c r="T135" s="161">
        <f t="shared" ref="T135:T141" si="3"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2" t="s">
        <v>134</v>
      </c>
      <c r="AT135" s="162" t="s">
        <v>130</v>
      </c>
      <c r="AU135" s="162" t="s">
        <v>135</v>
      </c>
      <c r="AY135" s="16" t="s">
        <v>127</v>
      </c>
      <c r="BE135" s="163">
        <f t="shared" ref="BE135:BE141" si="4">IF(N135="základná",J135,0)</f>
        <v>0</v>
      </c>
      <c r="BF135" s="163">
        <f t="shared" ref="BF135:BF141" si="5">IF(N135="znížená",J135,0)</f>
        <v>0</v>
      </c>
      <c r="BG135" s="163">
        <f t="shared" ref="BG135:BG141" si="6">IF(N135="zákl. prenesená",J135,0)</f>
        <v>0</v>
      </c>
      <c r="BH135" s="163">
        <f t="shared" ref="BH135:BH141" si="7">IF(N135="zníž. prenesená",J135,0)</f>
        <v>0</v>
      </c>
      <c r="BI135" s="163">
        <f t="shared" ref="BI135:BI141" si="8">IF(N135="nulová",J135,0)</f>
        <v>0</v>
      </c>
      <c r="BJ135" s="16" t="s">
        <v>135</v>
      </c>
      <c r="BK135" s="163">
        <f t="shared" ref="BK135:BK141" si="9">ROUND(I135*H135,2)</f>
        <v>0</v>
      </c>
      <c r="BL135" s="16" t="s">
        <v>134</v>
      </c>
      <c r="BM135" s="162" t="s">
        <v>657</v>
      </c>
    </row>
    <row r="136" spans="1:65" s="2" customFormat="1" ht="24.15" customHeight="1">
      <c r="A136" s="31"/>
      <c r="B136" s="149"/>
      <c r="C136" s="150" t="s">
        <v>142</v>
      </c>
      <c r="D136" s="150" t="s">
        <v>130</v>
      </c>
      <c r="E136" s="151" t="s">
        <v>383</v>
      </c>
      <c r="F136" s="152" t="s">
        <v>384</v>
      </c>
      <c r="G136" s="153" t="s">
        <v>133</v>
      </c>
      <c r="H136" s="154">
        <v>49.45</v>
      </c>
      <c r="I136" s="155"/>
      <c r="J136" s="156">
        <f t="shared" si="0"/>
        <v>0</v>
      </c>
      <c r="K136" s="157"/>
      <c r="L136" s="32"/>
      <c r="M136" s="158" t="s">
        <v>1</v>
      </c>
      <c r="N136" s="159" t="s">
        <v>39</v>
      </c>
      <c r="O136" s="60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134</v>
      </c>
      <c r="AT136" s="162" t="s">
        <v>130</v>
      </c>
      <c r="AU136" s="162" t="s">
        <v>135</v>
      </c>
      <c r="AY136" s="16" t="s">
        <v>127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6" t="s">
        <v>135</v>
      </c>
      <c r="BK136" s="163">
        <f t="shared" si="9"/>
        <v>0</v>
      </c>
      <c r="BL136" s="16" t="s">
        <v>134</v>
      </c>
      <c r="BM136" s="162" t="s">
        <v>658</v>
      </c>
    </row>
    <row r="137" spans="1:65" s="2" customFormat="1" ht="16.5" customHeight="1">
      <c r="A137" s="31"/>
      <c r="B137" s="149"/>
      <c r="C137" s="150" t="s">
        <v>134</v>
      </c>
      <c r="D137" s="150" t="s">
        <v>130</v>
      </c>
      <c r="E137" s="151" t="s">
        <v>659</v>
      </c>
      <c r="F137" s="152" t="s">
        <v>660</v>
      </c>
      <c r="G137" s="153" t="s">
        <v>133</v>
      </c>
      <c r="H137" s="154">
        <v>49.45</v>
      </c>
      <c r="I137" s="155"/>
      <c r="J137" s="156">
        <f t="shared" si="0"/>
        <v>0</v>
      </c>
      <c r="K137" s="157"/>
      <c r="L137" s="32"/>
      <c r="M137" s="158" t="s">
        <v>1</v>
      </c>
      <c r="N137" s="159" t="s">
        <v>39</v>
      </c>
      <c r="O137" s="60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134</v>
      </c>
      <c r="AT137" s="162" t="s">
        <v>130</v>
      </c>
      <c r="AU137" s="162" t="s">
        <v>135</v>
      </c>
      <c r="AY137" s="16" t="s">
        <v>127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6" t="s">
        <v>135</v>
      </c>
      <c r="BK137" s="163">
        <f t="shared" si="9"/>
        <v>0</v>
      </c>
      <c r="BL137" s="16" t="s">
        <v>134</v>
      </c>
      <c r="BM137" s="162" t="s">
        <v>661</v>
      </c>
    </row>
    <row r="138" spans="1:65" s="2" customFormat="1" ht="24.15" customHeight="1">
      <c r="A138" s="31"/>
      <c r="B138" s="149"/>
      <c r="C138" s="150" t="s">
        <v>149</v>
      </c>
      <c r="D138" s="150" t="s">
        <v>130</v>
      </c>
      <c r="E138" s="151" t="s">
        <v>662</v>
      </c>
      <c r="F138" s="152" t="s">
        <v>663</v>
      </c>
      <c r="G138" s="153" t="s">
        <v>133</v>
      </c>
      <c r="H138" s="154">
        <v>2.35</v>
      </c>
      <c r="I138" s="155"/>
      <c r="J138" s="156">
        <f t="shared" si="0"/>
        <v>0</v>
      </c>
      <c r="K138" s="157"/>
      <c r="L138" s="32"/>
      <c r="M138" s="158" t="s">
        <v>1</v>
      </c>
      <c r="N138" s="159" t="s">
        <v>39</v>
      </c>
      <c r="O138" s="60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2" t="s">
        <v>134</v>
      </c>
      <c r="AT138" s="162" t="s">
        <v>130</v>
      </c>
      <c r="AU138" s="162" t="s">
        <v>135</v>
      </c>
      <c r="AY138" s="16" t="s">
        <v>127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6" t="s">
        <v>135</v>
      </c>
      <c r="BK138" s="163">
        <f t="shared" si="9"/>
        <v>0</v>
      </c>
      <c r="BL138" s="16" t="s">
        <v>134</v>
      </c>
      <c r="BM138" s="162" t="s">
        <v>664</v>
      </c>
    </row>
    <row r="139" spans="1:65" s="2" customFormat="1" ht="24.15" customHeight="1">
      <c r="A139" s="31"/>
      <c r="B139" s="149"/>
      <c r="C139" s="150" t="s">
        <v>153</v>
      </c>
      <c r="D139" s="150" t="s">
        <v>130</v>
      </c>
      <c r="E139" s="151" t="s">
        <v>665</v>
      </c>
      <c r="F139" s="152" t="s">
        <v>666</v>
      </c>
      <c r="G139" s="153" t="s">
        <v>133</v>
      </c>
      <c r="H139" s="154">
        <v>2.35</v>
      </c>
      <c r="I139" s="155"/>
      <c r="J139" s="156">
        <f t="shared" si="0"/>
        <v>0</v>
      </c>
      <c r="K139" s="157"/>
      <c r="L139" s="32"/>
      <c r="M139" s="158" t="s">
        <v>1</v>
      </c>
      <c r="N139" s="159" t="s">
        <v>39</v>
      </c>
      <c r="O139" s="60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2" t="s">
        <v>134</v>
      </c>
      <c r="AT139" s="162" t="s">
        <v>130</v>
      </c>
      <c r="AU139" s="162" t="s">
        <v>135</v>
      </c>
      <c r="AY139" s="16" t="s">
        <v>127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6" t="s">
        <v>135</v>
      </c>
      <c r="BK139" s="163">
        <f t="shared" si="9"/>
        <v>0</v>
      </c>
      <c r="BL139" s="16" t="s">
        <v>134</v>
      </c>
      <c r="BM139" s="162" t="s">
        <v>667</v>
      </c>
    </row>
    <row r="140" spans="1:65" s="2" customFormat="1" ht="24.15" customHeight="1">
      <c r="A140" s="31"/>
      <c r="B140" s="149"/>
      <c r="C140" s="150" t="s">
        <v>157</v>
      </c>
      <c r="D140" s="150" t="s">
        <v>130</v>
      </c>
      <c r="E140" s="151" t="s">
        <v>668</v>
      </c>
      <c r="F140" s="152" t="s">
        <v>669</v>
      </c>
      <c r="G140" s="153" t="s">
        <v>133</v>
      </c>
      <c r="H140" s="154">
        <v>2.35</v>
      </c>
      <c r="I140" s="155"/>
      <c r="J140" s="156">
        <f t="shared" si="0"/>
        <v>0</v>
      </c>
      <c r="K140" s="157"/>
      <c r="L140" s="32"/>
      <c r="M140" s="158" t="s">
        <v>1</v>
      </c>
      <c r="N140" s="159" t="s">
        <v>39</v>
      </c>
      <c r="O140" s="60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2" t="s">
        <v>134</v>
      </c>
      <c r="AT140" s="162" t="s">
        <v>130</v>
      </c>
      <c r="AU140" s="162" t="s">
        <v>135</v>
      </c>
      <c r="AY140" s="16" t="s">
        <v>127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6" t="s">
        <v>135</v>
      </c>
      <c r="BK140" s="163">
        <f t="shared" si="9"/>
        <v>0</v>
      </c>
      <c r="BL140" s="16" t="s">
        <v>134</v>
      </c>
      <c r="BM140" s="162" t="s">
        <v>670</v>
      </c>
    </row>
    <row r="141" spans="1:65" s="2" customFormat="1" ht="16.5" customHeight="1">
      <c r="A141" s="31"/>
      <c r="B141" s="149"/>
      <c r="C141" s="150" t="s">
        <v>164</v>
      </c>
      <c r="D141" s="150" t="s">
        <v>130</v>
      </c>
      <c r="E141" s="151" t="s">
        <v>671</v>
      </c>
      <c r="F141" s="152" t="s">
        <v>672</v>
      </c>
      <c r="G141" s="153" t="s">
        <v>464</v>
      </c>
      <c r="H141" s="154">
        <v>1.831</v>
      </c>
      <c r="I141" s="155"/>
      <c r="J141" s="156">
        <f t="shared" si="0"/>
        <v>0</v>
      </c>
      <c r="K141" s="157"/>
      <c r="L141" s="32"/>
      <c r="M141" s="158" t="s">
        <v>1</v>
      </c>
      <c r="N141" s="159" t="s">
        <v>39</v>
      </c>
      <c r="O141" s="60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2" t="s">
        <v>134</v>
      </c>
      <c r="AT141" s="162" t="s">
        <v>130</v>
      </c>
      <c r="AU141" s="162" t="s">
        <v>135</v>
      </c>
      <c r="AY141" s="16" t="s">
        <v>127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6" t="s">
        <v>135</v>
      </c>
      <c r="BK141" s="163">
        <f t="shared" si="9"/>
        <v>0</v>
      </c>
      <c r="BL141" s="16" t="s">
        <v>134</v>
      </c>
      <c r="BM141" s="162" t="s">
        <v>673</v>
      </c>
    </row>
    <row r="142" spans="1:65" s="12" customFormat="1" ht="22.95" customHeight="1">
      <c r="B142" s="136"/>
      <c r="D142" s="137" t="s">
        <v>72</v>
      </c>
      <c r="E142" s="147" t="s">
        <v>128</v>
      </c>
      <c r="F142" s="147" t="s">
        <v>129</v>
      </c>
      <c r="I142" s="139"/>
      <c r="J142" s="148">
        <f>BK142</f>
        <v>0</v>
      </c>
      <c r="L142" s="136"/>
      <c r="M142" s="141"/>
      <c r="N142" s="142"/>
      <c r="O142" s="142"/>
      <c r="P142" s="143">
        <f>SUM(P143:P146)</f>
        <v>0</v>
      </c>
      <c r="Q142" s="142"/>
      <c r="R142" s="143">
        <f>SUM(R143:R146)</f>
        <v>0</v>
      </c>
      <c r="S142" s="142"/>
      <c r="T142" s="144">
        <f>SUM(T143:T146)</f>
        <v>0</v>
      </c>
      <c r="AR142" s="137" t="s">
        <v>80</v>
      </c>
      <c r="AT142" s="145" t="s">
        <v>72</v>
      </c>
      <c r="AU142" s="145" t="s">
        <v>80</v>
      </c>
      <c r="AY142" s="137" t="s">
        <v>127</v>
      </c>
      <c r="BK142" s="146">
        <f>SUM(BK143:BK146)</f>
        <v>0</v>
      </c>
    </row>
    <row r="143" spans="1:65" s="2" customFormat="1" ht="16.5" customHeight="1">
      <c r="A143" s="31"/>
      <c r="B143" s="149"/>
      <c r="C143" s="150" t="s">
        <v>128</v>
      </c>
      <c r="D143" s="150" t="s">
        <v>130</v>
      </c>
      <c r="E143" s="151" t="s">
        <v>131</v>
      </c>
      <c r="F143" s="152" t="s">
        <v>132</v>
      </c>
      <c r="G143" s="153" t="s">
        <v>133</v>
      </c>
      <c r="H143" s="154">
        <v>50</v>
      </c>
      <c r="I143" s="155"/>
      <c r="J143" s="156">
        <f>ROUND(I143*H143,2)</f>
        <v>0</v>
      </c>
      <c r="K143" s="157"/>
      <c r="L143" s="32"/>
      <c r="M143" s="158" t="s">
        <v>1</v>
      </c>
      <c r="N143" s="159" t="s">
        <v>39</v>
      </c>
      <c r="O143" s="60"/>
      <c r="P143" s="160">
        <f>O143*H143</f>
        <v>0</v>
      </c>
      <c r="Q143" s="160">
        <v>0</v>
      </c>
      <c r="R143" s="160">
        <f>Q143*H143</f>
        <v>0</v>
      </c>
      <c r="S143" s="160">
        <v>0</v>
      </c>
      <c r="T143" s="161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2" t="s">
        <v>134</v>
      </c>
      <c r="AT143" s="162" t="s">
        <v>130</v>
      </c>
      <c r="AU143" s="162" t="s">
        <v>135</v>
      </c>
      <c r="AY143" s="16" t="s">
        <v>127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6" t="s">
        <v>135</v>
      </c>
      <c r="BK143" s="163">
        <f>ROUND(I143*H143,2)</f>
        <v>0</v>
      </c>
      <c r="BL143" s="16" t="s">
        <v>134</v>
      </c>
      <c r="BM143" s="162" t="s">
        <v>674</v>
      </c>
    </row>
    <row r="144" spans="1:65" s="2" customFormat="1" ht="24.15" customHeight="1">
      <c r="A144" s="31"/>
      <c r="B144" s="149"/>
      <c r="C144" s="150" t="s">
        <v>173</v>
      </c>
      <c r="D144" s="150" t="s">
        <v>130</v>
      </c>
      <c r="E144" s="151" t="s">
        <v>137</v>
      </c>
      <c r="F144" s="152" t="s">
        <v>138</v>
      </c>
      <c r="G144" s="153" t="s">
        <v>133</v>
      </c>
      <c r="H144" s="154">
        <v>60</v>
      </c>
      <c r="I144" s="155"/>
      <c r="J144" s="156">
        <f>ROUND(I144*H144,2)</f>
        <v>0</v>
      </c>
      <c r="K144" s="157"/>
      <c r="L144" s="32"/>
      <c r="M144" s="158" t="s">
        <v>1</v>
      </c>
      <c r="N144" s="159" t="s">
        <v>39</v>
      </c>
      <c r="O144" s="60"/>
      <c r="P144" s="160">
        <f>O144*H144</f>
        <v>0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2" t="s">
        <v>134</v>
      </c>
      <c r="AT144" s="162" t="s">
        <v>130</v>
      </c>
      <c r="AU144" s="162" t="s">
        <v>135</v>
      </c>
      <c r="AY144" s="16" t="s">
        <v>127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6" t="s">
        <v>135</v>
      </c>
      <c r="BK144" s="163">
        <f>ROUND(I144*H144,2)</f>
        <v>0</v>
      </c>
      <c r="BL144" s="16" t="s">
        <v>134</v>
      </c>
      <c r="BM144" s="162" t="s">
        <v>675</v>
      </c>
    </row>
    <row r="145" spans="1:65" s="2" customFormat="1" ht="24.15" customHeight="1">
      <c r="A145" s="31"/>
      <c r="B145" s="149"/>
      <c r="C145" s="150" t="s">
        <v>177</v>
      </c>
      <c r="D145" s="150" t="s">
        <v>130</v>
      </c>
      <c r="E145" s="151" t="s">
        <v>143</v>
      </c>
      <c r="F145" s="152" t="s">
        <v>144</v>
      </c>
      <c r="G145" s="153" t="s">
        <v>133</v>
      </c>
      <c r="H145" s="154">
        <v>60</v>
      </c>
      <c r="I145" s="155"/>
      <c r="J145" s="156">
        <f>ROUND(I145*H145,2)</f>
        <v>0</v>
      </c>
      <c r="K145" s="157"/>
      <c r="L145" s="32"/>
      <c r="M145" s="158" t="s">
        <v>1</v>
      </c>
      <c r="N145" s="159" t="s">
        <v>39</v>
      </c>
      <c r="O145" s="60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2" t="s">
        <v>134</v>
      </c>
      <c r="AT145" s="162" t="s">
        <v>130</v>
      </c>
      <c r="AU145" s="162" t="s">
        <v>135</v>
      </c>
      <c r="AY145" s="16" t="s">
        <v>127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6" t="s">
        <v>135</v>
      </c>
      <c r="BK145" s="163">
        <f>ROUND(I145*H145,2)</f>
        <v>0</v>
      </c>
      <c r="BL145" s="16" t="s">
        <v>134</v>
      </c>
      <c r="BM145" s="162" t="s">
        <v>676</v>
      </c>
    </row>
    <row r="146" spans="1:65" s="2" customFormat="1" ht="24.15" customHeight="1">
      <c r="A146" s="31"/>
      <c r="B146" s="149"/>
      <c r="C146" s="150" t="s">
        <v>181</v>
      </c>
      <c r="D146" s="150" t="s">
        <v>130</v>
      </c>
      <c r="E146" s="151" t="s">
        <v>146</v>
      </c>
      <c r="F146" s="152" t="s">
        <v>147</v>
      </c>
      <c r="G146" s="153" t="s">
        <v>133</v>
      </c>
      <c r="H146" s="154">
        <v>15</v>
      </c>
      <c r="I146" s="155"/>
      <c r="J146" s="156">
        <f>ROUND(I146*H146,2)</f>
        <v>0</v>
      </c>
      <c r="K146" s="157"/>
      <c r="L146" s="32"/>
      <c r="M146" s="158" t="s">
        <v>1</v>
      </c>
      <c r="N146" s="159" t="s">
        <v>39</v>
      </c>
      <c r="O146" s="60"/>
      <c r="P146" s="160">
        <f>O146*H146</f>
        <v>0</v>
      </c>
      <c r="Q146" s="160">
        <v>0</v>
      </c>
      <c r="R146" s="160">
        <f>Q146*H146</f>
        <v>0</v>
      </c>
      <c r="S146" s="160">
        <v>0</v>
      </c>
      <c r="T146" s="16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62" t="s">
        <v>134</v>
      </c>
      <c r="AT146" s="162" t="s">
        <v>130</v>
      </c>
      <c r="AU146" s="162" t="s">
        <v>135</v>
      </c>
      <c r="AY146" s="16" t="s">
        <v>127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6" t="s">
        <v>135</v>
      </c>
      <c r="BK146" s="163">
        <f>ROUND(I146*H146,2)</f>
        <v>0</v>
      </c>
      <c r="BL146" s="16" t="s">
        <v>134</v>
      </c>
      <c r="BM146" s="162" t="s">
        <v>677</v>
      </c>
    </row>
    <row r="147" spans="1:65" s="12" customFormat="1" ht="22.95" customHeight="1">
      <c r="B147" s="136"/>
      <c r="D147" s="137" t="s">
        <v>72</v>
      </c>
      <c r="E147" s="147" t="s">
        <v>400</v>
      </c>
      <c r="F147" s="147" t="s">
        <v>401</v>
      </c>
      <c r="I147" s="139"/>
      <c r="J147" s="148">
        <f>BK147</f>
        <v>0</v>
      </c>
      <c r="L147" s="136"/>
      <c r="M147" s="141"/>
      <c r="N147" s="142"/>
      <c r="O147" s="142"/>
      <c r="P147" s="143">
        <f>P148</f>
        <v>0</v>
      </c>
      <c r="Q147" s="142"/>
      <c r="R147" s="143">
        <f>R148</f>
        <v>0</v>
      </c>
      <c r="S147" s="142"/>
      <c r="T147" s="144">
        <f>T148</f>
        <v>0</v>
      </c>
      <c r="AR147" s="137" t="s">
        <v>80</v>
      </c>
      <c r="AT147" s="145" t="s">
        <v>72</v>
      </c>
      <c r="AU147" s="145" t="s">
        <v>80</v>
      </c>
      <c r="AY147" s="137" t="s">
        <v>127</v>
      </c>
      <c r="BK147" s="146">
        <f>BK148</f>
        <v>0</v>
      </c>
    </row>
    <row r="148" spans="1:65" s="2" customFormat="1" ht="16.5" customHeight="1">
      <c r="A148" s="31"/>
      <c r="B148" s="149"/>
      <c r="C148" s="150" t="s">
        <v>186</v>
      </c>
      <c r="D148" s="150" t="s">
        <v>130</v>
      </c>
      <c r="E148" s="151" t="s">
        <v>402</v>
      </c>
      <c r="F148" s="152" t="s">
        <v>403</v>
      </c>
      <c r="G148" s="153" t="s">
        <v>239</v>
      </c>
      <c r="H148" s="154">
        <v>8.1519999999999992</v>
      </c>
      <c r="I148" s="155"/>
      <c r="J148" s="156">
        <f>ROUND(I148*H148,2)</f>
        <v>0</v>
      </c>
      <c r="K148" s="157"/>
      <c r="L148" s="32"/>
      <c r="M148" s="158" t="s">
        <v>1</v>
      </c>
      <c r="N148" s="159" t="s">
        <v>39</v>
      </c>
      <c r="O148" s="60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2" t="s">
        <v>134</v>
      </c>
      <c r="AT148" s="162" t="s">
        <v>130</v>
      </c>
      <c r="AU148" s="162" t="s">
        <v>135</v>
      </c>
      <c r="AY148" s="16" t="s">
        <v>127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135</v>
      </c>
      <c r="BK148" s="163">
        <f>ROUND(I148*H148,2)</f>
        <v>0</v>
      </c>
      <c r="BL148" s="16" t="s">
        <v>134</v>
      </c>
      <c r="BM148" s="162" t="s">
        <v>678</v>
      </c>
    </row>
    <row r="149" spans="1:65" s="12" customFormat="1" ht="25.95" customHeight="1">
      <c r="B149" s="136"/>
      <c r="D149" s="137" t="s">
        <v>72</v>
      </c>
      <c r="E149" s="138" t="s">
        <v>258</v>
      </c>
      <c r="F149" s="138" t="s">
        <v>259</v>
      </c>
      <c r="I149" s="139"/>
      <c r="J149" s="140">
        <f>BK149</f>
        <v>0</v>
      </c>
      <c r="L149" s="136"/>
      <c r="M149" s="141"/>
      <c r="N149" s="142"/>
      <c r="O149" s="142"/>
      <c r="P149" s="143">
        <f>P150+P155+P166+P172+P176+P179+P186+P191</f>
        <v>0</v>
      </c>
      <c r="Q149" s="142"/>
      <c r="R149" s="143">
        <f>R150+R155+R166+R172+R176+R179+R186+R191</f>
        <v>0.36083520000000002</v>
      </c>
      <c r="S149" s="142"/>
      <c r="T149" s="144">
        <f>T150+T155+T166+T172+T176+T179+T186+T191</f>
        <v>0</v>
      </c>
      <c r="AR149" s="137" t="s">
        <v>135</v>
      </c>
      <c r="AT149" s="145" t="s">
        <v>72</v>
      </c>
      <c r="AU149" s="145" t="s">
        <v>73</v>
      </c>
      <c r="AY149" s="137" t="s">
        <v>127</v>
      </c>
      <c r="BK149" s="146">
        <f>BK150+BK155+BK166+BK172+BK176+BK179+BK186+BK191</f>
        <v>0</v>
      </c>
    </row>
    <row r="150" spans="1:65" s="12" customFormat="1" ht="22.95" customHeight="1">
      <c r="B150" s="136"/>
      <c r="D150" s="137" t="s">
        <v>72</v>
      </c>
      <c r="E150" s="147" t="s">
        <v>405</v>
      </c>
      <c r="F150" s="147" t="s">
        <v>406</v>
      </c>
      <c r="I150" s="139"/>
      <c r="J150" s="148">
        <f>BK150</f>
        <v>0</v>
      </c>
      <c r="L150" s="136"/>
      <c r="M150" s="141"/>
      <c r="N150" s="142"/>
      <c r="O150" s="142"/>
      <c r="P150" s="143">
        <f>SUM(P151:P154)</f>
        <v>0</v>
      </c>
      <c r="Q150" s="142"/>
      <c r="R150" s="143">
        <f>SUM(R151:R154)</f>
        <v>0</v>
      </c>
      <c r="S150" s="142"/>
      <c r="T150" s="144">
        <f>SUM(T151:T154)</f>
        <v>0</v>
      </c>
      <c r="AR150" s="137" t="s">
        <v>135</v>
      </c>
      <c r="AT150" s="145" t="s">
        <v>72</v>
      </c>
      <c r="AU150" s="145" t="s">
        <v>80</v>
      </c>
      <c r="AY150" s="137" t="s">
        <v>127</v>
      </c>
      <c r="BK150" s="146">
        <f>SUM(BK151:BK154)</f>
        <v>0</v>
      </c>
    </row>
    <row r="151" spans="1:65" s="2" customFormat="1" ht="21.75" customHeight="1">
      <c r="A151" s="31"/>
      <c r="B151" s="149"/>
      <c r="C151" s="150" t="s">
        <v>191</v>
      </c>
      <c r="D151" s="150" t="s">
        <v>130</v>
      </c>
      <c r="E151" s="151" t="s">
        <v>407</v>
      </c>
      <c r="F151" s="152" t="s">
        <v>408</v>
      </c>
      <c r="G151" s="153" t="s">
        <v>133</v>
      </c>
      <c r="H151" s="154">
        <v>68.34</v>
      </c>
      <c r="I151" s="155"/>
      <c r="J151" s="156">
        <f>ROUND(I151*H151,2)</f>
        <v>0</v>
      </c>
      <c r="K151" s="157"/>
      <c r="L151" s="32"/>
      <c r="M151" s="158" t="s">
        <v>1</v>
      </c>
      <c r="N151" s="159" t="s">
        <v>39</v>
      </c>
      <c r="O151" s="60"/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2" t="s">
        <v>208</v>
      </c>
      <c r="AT151" s="162" t="s">
        <v>130</v>
      </c>
      <c r="AU151" s="162" t="s">
        <v>135</v>
      </c>
      <c r="AY151" s="16" t="s">
        <v>127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6" t="s">
        <v>135</v>
      </c>
      <c r="BK151" s="163">
        <f>ROUND(I151*H151,2)</f>
        <v>0</v>
      </c>
      <c r="BL151" s="16" t="s">
        <v>208</v>
      </c>
      <c r="BM151" s="162" t="s">
        <v>679</v>
      </c>
    </row>
    <row r="152" spans="1:65" s="2" customFormat="1" ht="16.5" customHeight="1">
      <c r="A152" s="31"/>
      <c r="B152" s="149"/>
      <c r="C152" s="190" t="s">
        <v>203</v>
      </c>
      <c r="D152" s="190" t="s">
        <v>410</v>
      </c>
      <c r="E152" s="191" t="s">
        <v>411</v>
      </c>
      <c r="F152" s="192" t="s">
        <v>412</v>
      </c>
      <c r="G152" s="193" t="s">
        <v>133</v>
      </c>
      <c r="H152" s="194">
        <v>78.590999999999994</v>
      </c>
      <c r="I152" s="195"/>
      <c r="J152" s="196">
        <f>ROUND(I152*H152,2)</f>
        <v>0</v>
      </c>
      <c r="K152" s="197"/>
      <c r="L152" s="198"/>
      <c r="M152" s="199" t="s">
        <v>1</v>
      </c>
      <c r="N152" s="200" t="s">
        <v>39</v>
      </c>
      <c r="O152" s="60"/>
      <c r="P152" s="160">
        <f>O152*H152</f>
        <v>0</v>
      </c>
      <c r="Q152" s="160">
        <v>0</v>
      </c>
      <c r="R152" s="160">
        <f>Q152*H152</f>
        <v>0</v>
      </c>
      <c r="S152" s="160">
        <v>0</v>
      </c>
      <c r="T152" s="16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2" t="s">
        <v>288</v>
      </c>
      <c r="AT152" s="162" t="s">
        <v>410</v>
      </c>
      <c r="AU152" s="162" t="s">
        <v>135</v>
      </c>
      <c r="AY152" s="16" t="s">
        <v>127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6" t="s">
        <v>135</v>
      </c>
      <c r="BK152" s="163">
        <f>ROUND(I152*H152,2)</f>
        <v>0</v>
      </c>
      <c r="BL152" s="16" t="s">
        <v>208</v>
      </c>
      <c r="BM152" s="162" t="s">
        <v>680</v>
      </c>
    </row>
    <row r="153" spans="1:65" s="13" customFormat="1">
      <c r="B153" s="164"/>
      <c r="D153" s="165" t="s">
        <v>140</v>
      </c>
      <c r="E153" s="172" t="s">
        <v>1</v>
      </c>
      <c r="F153" s="166" t="s">
        <v>681</v>
      </c>
      <c r="H153" s="167">
        <v>78.590999999999994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1"/>
      <c r="AT153" s="172" t="s">
        <v>140</v>
      </c>
      <c r="AU153" s="172" t="s">
        <v>135</v>
      </c>
      <c r="AV153" s="13" t="s">
        <v>135</v>
      </c>
      <c r="AW153" s="13" t="s">
        <v>29</v>
      </c>
      <c r="AX153" s="13" t="s">
        <v>73</v>
      </c>
      <c r="AY153" s="172" t="s">
        <v>127</v>
      </c>
    </row>
    <row r="154" spans="1:65" s="14" customFormat="1">
      <c r="B154" s="173"/>
      <c r="D154" s="165" t="s">
        <v>140</v>
      </c>
      <c r="E154" s="174" t="s">
        <v>1</v>
      </c>
      <c r="F154" s="175" t="s">
        <v>163</v>
      </c>
      <c r="H154" s="176">
        <v>78.590999999999994</v>
      </c>
      <c r="I154" s="177"/>
      <c r="L154" s="173"/>
      <c r="M154" s="178"/>
      <c r="N154" s="179"/>
      <c r="O154" s="179"/>
      <c r="P154" s="179"/>
      <c r="Q154" s="179"/>
      <c r="R154" s="179"/>
      <c r="S154" s="179"/>
      <c r="T154" s="180"/>
      <c r="AT154" s="174" t="s">
        <v>140</v>
      </c>
      <c r="AU154" s="174" t="s">
        <v>135</v>
      </c>
      <c r="AV154" s="14" t="s">
        <v>134</v>
      </c>
      <c r="AW154" s="14" t="s">
        <v>29</v>
      </c>
      <c r="AX154" s="14" t="s">
        <v>80</v>
      </c>
      <c r="AY154" s="174" t="s">
        <v>127</v>
      </c>
    </row>
    <row r="155" spans="1:65" s="12" customFormat="1" ht="22.95" customHeight="1">
      <c r="B155" s="136"/>
      <c r="D155" s="137" t="s">
        <v>72</v>
      </c>
      <c r="E155" s="147" t="s">
        <v>275</v>
      </c>
      <c r="F155" s="147" t="s">
        <v>276</v>
      </c>
      <c r="I155" s="139"/>
      <c r="J155" s="148">
        <f>BK155</f>
        <v>0</v>
      </c>
      <c r="L155" s="136"/>
      <c r="M155" s="141"/>
      <c r="N155" s="142"/>
      <c r="O155" s="142"/>
      <c r="P155" s="143">
        <f>SUM(P156:P165)</f>
        <v>0</v>
      </c>
      <c r="Q155" s="142"/>
      <c r="R155" s="143">
        <f>SUM(R156:R165)</f>
        <v>0.36083520000000002</v>
      </c>
      <c r="S155" s="142"/>
      <c r="T155" s="144">
        <f>SUM(T156:T165)</f>
        <v>0</v>
      </c>
      <c r="AR155" s="137" t="s">
        <v>135</v>
      </c>
      <c r="AT155" s="145" t="s">
        <v>72</v>
      </c>
      <c r="AU155" s="145" t="s">
        <v>80</v>
      </c>
      <c r="AY155" s="137" t="s">
        <v>127</v>
      </c>
      <c r="BK155" s="146">
        <f>SUM(BK156:BK165)</f>
        <v>0</v>
      </c>
    </row>
    <row r="156" spans="1:65" s="2" customFormat="1" ht="24.15" customHeight="1">
      <c r="A156" s="31"/>
      <c r="B156" s="149"/>
      <c r="C156" s="150" t="s">
        <v>208</v>
      </c>
      <c r="D156" s="150" t="s">
        <v>130</v>
      </c>
      <c r="E156" s="151" t="s">
        <v>453</v>
      </c>
      <c r="F156" s="152" t="s">
        <v>454</v>
      </c>
      <c r="G156" s="153" t="s">
        <v>133</v>
      </c>
      <c r="H156" s="154">
        <v>68.34</v>
      </c>
      <c r="I156" s="155"/>
      <c r="J156" s="156">
        <f>ROUND(I156*H156,2)</f>
        <v>0</v>
      </c>
      <c r="K156" s="157"/>
      <c r="L156" s="32"/>
      <c r="M156" s="158" t="s">
        <v>1</v>
      </c>
      <c r="N156" s="159" t="s">
        <v>39</v>
      </c>
      <c r="O156" s="60"/>
      <c r="P156" s="160">
        <f>O156*H156</f>
        <v>0</v>
      </c>
      <c r="Q156" s="160">
        <v>0</v>
      </c>
      <c r="R156" s="160">
        <f>Q156*H156</f>
        <v>0</v>
      </c>
      <c r="S156" s="160">
        <v>0</v>
      </c>
      <c r="T156" s="161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62" t="s">
        <v>208</v>
      </c>
      <c r="AT156" s="162" t="s">
        <v>130</v>
      </c>
      <c r="AU156" s="162" t="s">
        <v>135</v>
      </c>
      <c r="AY156" s="16" t="s">
        <v>127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6" t="s">
        <v>135</v>
      </c>
      <c r="BK156" s="163">
        <f>ROUND(I156*H156,2)</f>
        <v>0</v>
      </c>
      <c r="BL156" s="16" t="s">
        <v>208</v>
      </c>
      <c r="BM156" s="162" t="s">
        <v>682</v>
      </c>
    </row>
    <row r="157" spans="1:65" s="2" customFormat="1" ht="16.5" customHeight="1">
      <c r="A157" s="31"/>
      <c r="B157" s="149"/>
      <c r="C157" s="190" t="s">
        <v>213</v>
      </c>
      <c r="D157" s="190" t="s">
        <v>410</v>
      </c>
      <c r="E157" s="191" t="s">
        <v>456</v>
      </c>
      <c r="F157" s="192" t="s">
        <v>457</v>
      </c>
      <c r="G157" s="193" t="s">
        <v>133</v>
      </c>
      <c r="H157" s="194">
        <v>68.34</v>
      </c>
      <c r="I157" s="195"/>
      <c r="J157" s="196">
        <f>ROUND(I157*H157,2)</f>
        <v>0</v>
      </c>
      <c r="K157" s="197"/>
      <c r="L157" s="198"/>
      <c r="M157" s="199" t="s">
        <v>1</v>
      </c>
      <c r="N157" s="200" t="s">
        <v>39</v>
      </c>
      <c r="O157" s="60"/>
      <c r="P157" s="160">
        <f>O157*H157</f>
        <v>0</v>
      </c>
      <c r="Q157" s="160">
        <v>5.28E-3</v>
      </c>
      <c r="R157" s="160">
        <f>Q157*H157</f>
        <v>0.36083520000000002</v>
      </c>
      <c r="S157" s="160">
        <v>0</v>
      </c>
      <c r="T157" s="16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2" t="s">
        <v>288</v>
      </c>
      <c r="AT157" s="162" t="s">
        <v>410</v>
      </c>
      <c r="AU157" s="162" t="s">
        <v>135</v>
      </c>
      <c r="AY157" s="16" t="s">
        <v>127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6" t="s">
        <v>135</v>
      </c>
      <c r="BK157" s="163">
        <f>ROUND(I157*H157,2)</f>
        <v>0</v>
      </c>
      <c r="BL157" s="16" t="s">
        <v>208</v>
      </c>
      <c r="BM157" s="162" t="s">
        <v>683</v>
      </c>
    </row>
    <row r="158" spans="1:65" s="2" customFormat="1" ht="24.15" customHeight="1">
      <c r="A158" s="31"/>
      <c r="B158" s="149"/>
      <c r="C158" s="150" t="s">
        <v>218</v>
      </c>
      <c r="D158" s="150" t="s">
        <v>130</v>
      </c>
      <c r="E158" s="151" t="s">
        <v>459</v>
      </c>
      <c r="F158" s="152" t="s">
        <v>460</v>
      </c>
      <c r="G158" s="153" t="s">
        <v>133</v>
      </c>
      <c r="H158" s="154">
        <v>68.34</v>
      </c>
      <c r="I158" s="155"/>
      <c r="J158" s="156">
        <f>ROUND(I158*H158,2)</f>
        <v>0</v>
      </c>
      <c r="K158" s="157"/>
      <c r="L158" s="32"/>
      <c r="M158" s="158" t="s">
        <v>1</v>
      </c>
      <c r="N158" s="159" t="s">
        <v>39</v>
      </c>
      <c r="O158" s="60"/>
      <c r="P158" s="160">
        <f>O158*H158</f>
        <v>0</v>
      </c>
      <c r="Q158" s="160">
        <v>0</v>
      </c>
      <c r="R158" s="160">
        <f>Q158*H158</f>
        <v>0</v>
      </c>
      <c r="S158" s="160">
        <v>0</v>
      </c>
      <c r="T158" s="161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62" t="s">
        <v>208</v>
      </c>
      <c r="AT158" s="162" t="s">
        <v>130</v>
      </c>
      <c r="AU158" s="162" t="s">
        <v>135</v>
      </c>
      <c r="AY158" s="16" t="s">
        <v>127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6" t="s">
        <v>135</v>
      </c>
      <c r="BK158" s="163">
        <f>ROUND(I158*H158,2)</f>
        <v>0</v>
      </c>
      <c r="BL158" s="16" t="s">
        <v>208</v>
      </c>
      <c r="BM158" s="162" t="s">
        <v>684</v>
      </c>
    </row>
    <row r="159" spans="1:65" s="2" customFormat="1" ht="21.75" customHeight="1">
      <c r="A159" s="31"/>
      <c r="B159" s="149"/>
      <c r="C159" s="190" t="s">
        <v>223</v>
      </c>
      <c r="D159" s="190" t="s">
        <v>410</v>
      </c>
      <c r="E159" s="191" t="s">
        <v>462</v>
      </c>
      <c r="F159" s="192" t="s">
        <v>463</v>
      </c>
      <c r="G159" s="193" t="s">
        <v>464</v>
      </c>
      <c r="H159" s="194">
        <v>1.804</v>
      </c>
      <c r="I159" s="195"/>
      <c r="J159" s="196">
        <f>ROUND(I159*H159,2)</f>
        <v>0</v>
      </c>
      <c r="K159" s="197"/>
      <c r="L159" s="198"/>
      <c r="M159" s="199" t="s">
        <v>1</v>
      </c>
      <c r="N159" s="200" t="s">
        <v>39</v>
      </c>
      <c r="O159" s="60"/>
      <c r="P159" s="160">
        <f>O159*H159</f>
        <v>0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2" t="s">
        <v>288</v>
      </c>
      <c r="AT159" s="162" t="s">
        <v>410</v>
      </c>
      <c r="AU159" s="162" t="s">
        <v>135</v>
      </c>
      <c r="AY159" s="16" t="s">
        <v>127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6" t="s">
        <v>135</v>
      </c>
      <c r="BK159" s="163">
        <f>ROUND(I159*H159,2)</f>
        <v>0</v>
      </c>
      <c r="BL159" s="16" t="s">
        <v>208</v>
      </c>
      <c r="BM159" s="162" t="s">
        <v>685</v>
      </c>
    </row>
    <row r="160" spans="1:65" s="13" customFormat="1">
      <c r="B160" s="164"/>
      <c r="D160" s="165" t="s">
        <v>140</v>
      </c>
      <c r="E160" s="172" t="s">
        <v>1</v>
      </c>
      <c r="F160" s="166" t="s">
        <v>686</v>
      </c>
      <c r="H160" s="167">
        <v>1.804</v>
      </c>
      <c r="I160" s="168"/>
      <c r="L160" s="164"/>
      <c r="M160" s="169"/>
      <c r="N160" s="170"/>
      <c r="O160" s="170"/>
      <c r="P160" s="170"/>
      <c r="Q160" s="170"/>
      <c r="R160" s="170"/>
      <c r="S160" s="170"/>
      <c r="T160" s="171"/>
      <c r="AT160" s="172" t="s">
        <v>140</v>
      </c>
      <c r="AU160" s="172" t="s">
        <v>135</v>
      </c>
      <c r="AV160" s="13" t="s">
        <v>135</v>
      </c>
      <c r="AW160" s="13" t="s">
        <v>29</v>
      </c>
      <c r="AX160" s="13" t="s">
        <v>73</v>
      </c>
      <c r="AY160" s="172" t="s">
        <v>127</v>
      </c>
    </row>
    <row r="161" spans="1:65" s="14" customFormat="1">
      <c r="B161" s="173"/>
      <c r="D161" s="165" t="s">
        <v>140</v>
      </c>
      <c r="E161" s="174" t="s">
        <v>1</v>
      </c>
      <c r="F161" s="175" t="s">
        <v>163</v>
      </c>
      <c r="H161" s="176">
        <v>1.804</v>
      </c>
      <c r="I161" s="177"/>
      <c r="L161" s="173"/>
      <c r="M161" s="178"/>
      <c r="N161" s="179"/>
      <c r="O161" s="179"/>
      <c r="P161" s="179"/>
      <c r="Q161" s="179"/>
      <c r="R161" s="179"/>
      <c r="S161" s="179"/>
      <c r="T161" s="180"/>
      <c r="AT161" s="174" t="s">
        <v>140</v>
      </c>
      <c r="AU161" s="174" t="s">
        <v>135</v>
      </c>
      <c r="AV161" s="14" t="s">
        <v>134</v>
      </c>
      <c r="AW161" s="14" t="s">
        <v>29</v>
      </c>
      <c r="AX161" s="14" t="s">
        <v>80</v>
      </c>
      <c r="AY161" s="174" t="s">
        <v>127</v>
      </c>
    </row>
    <row r="162" spans="1:65" s="2" customFormat="1" ht="16.5" customHeight="1">
      <c r="A162" s="31"/>
      <c r="B162" s="149"/>
      <c r="C162" s="150" t="s">
        <v>7</v>
      </c>
      <c r="D162" s="150" t="s">
        <v>130</v>
      </c>
      <c r="E162" s="151" t="s">
        <v>467</v>
      </c>
      <c r="F162" s="152" t="s">
        <v>468</v>
      </c>
      <c r="G162" s="153" t="s">
        <v>160</v>
      </c>
      <c r="H162" s="154">
        <v>375.87</v>
      </c>
      <c r="I162" s="155"/>
      <c r="J162" s="156">
        <f>ROUND(I162*H162,2)</f>
        <v>0</v>
      </c>
      <c r="K162" s="157"/>
      <c r="L162" s="32"/>
      <c r="M162" s="158" t="s">
        <v>1</v>
      </c>
      <c r="N162" s="159" t="s">
        <v>39</v>
      </c>
      <c r="O162" s="60"/>
      <c r="P162" s="160">
        <f>O162*H162</f>
        <v>0</v>
      </c>
      <c r="Q162" s="160">
        <v>0</v>
      </c>
      <c r="R162" s="160">
        <f>Q162*H162</f>
        <v>0</v>
      </c>
      <c r="S162" s="160">
        <v>0</v>
      </c>
      <c r="T162" s="161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62" t="s">
        <v>208</v>
      </c>
      <c r="AT162" s="162" t="s">
        <v>130</v>
      </c>
      <c r="AU162" s="162" t="s">
        <v>135</v>
      </c>
      <c r="AY162" s="16" t="s">
        <v>127</v>
      </c>
      <c r="BE162" s="163">
        <f>IF(N162="základná",J162,0)</f>
        <v>0</v>
      </c>
      <c r="BF162" s="163">
        <f>IF(N162="znížená",J162,0)</f>
        <v>0</v>
      </c>
      <c r="BG162" s="163">
        <f>IF(N162="zákl. prenesená",J162,0)</f>
        <v>0</v>
      </c>
      <c r="BH162" s="163">
        <f>IF(N162="zníž. prenesená",J162,0)</f>
        <v>0</v>
      </c>
      <c r="BI162" s="163">
        <f>IF(N162="nulová",J162,0)</f>
        <v>0</v>
      </c>
      <c r="BJ162" s="16" t="s">
        <v>135</v>
      </c>
      <c r="BK162" s="163">
        <f>ROUND(I162*H162,2)</f>
        <v>0</v>
      </c>
      <c r="BL162" s="16" t="s">
        <v>208</v>
      </c>
      <c r="BM162" s="162" t="s">
        <v>687</v>
      </c>
    </row>
    <row r="163" spans="1:65" s="2" customFormat="1" ht="24.15" customHeight="1">
      <c r="A163" s="31"/>
      <c r="B163" s="149"/>
      <c r="C163" s="190" t="s">
        <v>229</v>
      </c>
      <c r="D163" s="190" t="s">
        <v>410</v>
      </c>
      <c r="E163" s="191" t="s">
        <v>470</v>
      </c>
      <c r="F163" s="192" t="s">
        <v>471</v>
      </c>
      <c r="G163" s="193" t="s">
        <v>464</v>
      </c>
      <c r="H163" s="194">
        <v>0.94</v>
      </c>
      <c r="I163" s="195"/>
      <c r="J163" s="196">
        <f>ROUND(I163*H163,2)</f>
        <v>0</v>
      </c>
      <c r="K163" s="197"/>
      <c r="L163" s="198"/>
      <c r="M163" s="199" t="s">
        <v>1</v>
      </c>
      <c r="N163" s="200" t="s">
        <v>39</v>
      </c>
      <c r="O163" s="60"/>
      <c r="P163" s="160">
        <f>O163*H163</f>
        <v>0</v>
      </c>
      <c r="Q163" s="160">
        <v>0</v>
      </c>
      <c r="R163" s="160">
        <f>Q163*H163</f>
        <v>0</v>
      </c>
      <c r="S163" s="160">
        <v>0</v>
      </c>
      <c r="T163" s="161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62" t="s">
        <v>288</v>
      </c>
      <c r="AT163" s="162" t="s">
        <v>410</v>
      </c>
      <c r="AU163" s="162" t="s">
        <v>135</v>
      </c>
      <c r="AY163" s="16" t="s">
        <v>127</v>
      </c>
      <c r="BE163" s="163">
        <f>IF(N163="základná",J163,0)</f>
        <v>0</v>
      </c>
      <c r="BF163" s="163">
        <f>IF(N163="znížená",J163,0)</f>
        <v>0</v>
      </c>
      <c r="BG163" s="163">
        <f>IF(N163="zákl. prenesená",J163,0)</f>
        <v>0</v>
      </c>
      <c r="BH163" s="163">
        <f>IF(N163="zníž. prenesená",J163,0)</f>
        <v>0</v>
      </c>
      <c r="BI163" s="163">
        <f>IF(N163="nulová",J163,0)</f>
        <v>0</v>
      </c>
      <c r="BJ163" s="16" t="s">
        <v>135</v>
      </c>
      <c r="BK163" s="163">
        <f>ROUND(I163*H163,2)</f>
        <v>0</v>
      </c>
      <c r="BL163" s="16" t="s">
        <v>208</v>
      </c>
      <c r="BM163" s="162" t="s">
        <v>688</v>
      </c>
    </row>
    <row r="164" spans="1:65" s="13" customFormat="1">
      <c r="B164" s="164"/>
      <c r="D164" s="165" t="s">
        <v>140</v>
      </c>
      <c r="E164" s="172" t="s">
        <v>1</v>
      </c>
      <c r="F164" s="166" t="s">
        <v>689</v>
      </c>
      <c r="H164" s="167">
        <v>0.94</v>
      </c>
      <c r="I164" s="168"/>
      <c r="L164" s="164"/>
      <c r="M164" s="169"/>
      <c r="N164" s="170"/>
      <c r="O164" s="170"/>
      <c r="P164" s="170"/>
      <c r="Q164" s="170"/>
      <c r="R164" s="170"/>
      <c r="S164" s="170"/>
      <c r="T164" s="171"/>
      <c r="AT164" s="172" t="s">
        <v>140</v>
      </c>
      <c r="AU164" s="172" t="s">
        <v>135</v>
      </c>
      <c r="AV164" s="13" t="s">
        <v>135</v>
      </c>
      <c r="AW164" s="13" t="s">
        <v>29</v>
      </c>
      <c r="AX164" s="13" t="s">
        <v>73</v>
      </c>
      <c r="AY164" s="172" t="s">
        <v>127</v>
      </c>
    </row>
    <row r="165" spans="1:65" s="14" customFormat="1">
      <c r="B165" s="173"/>
      <c r="D165" s="165" t="s">
        <v>140</v>
      </c>
      <c r="E165" s="174" t="s">
        <v>1</v>
      </c>
      <c r="F165" s="175" t="s">
        <v>163</v>
      </c>
      <c r="H165" s="176">
        <v>0.94</v>
      </c>
      <c r="I165" s="177"/>
      <c r="L165" s="173"/>
      <c r="M165" s="178"/>
      <c r="N165" s="179"/>
      <c r="O165" s="179"/>
      <c r="P165" s="179"/>
      <c r="Q165" s="179"/>
      <c r="R165" s="179"/>
      <c r="S165" s="179"/>
      <c r="T165" s="180"/>
      <c r="AT165" s="174" t="s">
        <v>140</v>
      </c>
      <c r="AU165" s="174" t="s">
        <v>135</v>
      </c>
      <c r="AV165" s="14" t="s">
        <v>134</v>
      </c>
      <c r="AW165" s="14" t="s">
        <v>29</v>
      </c>
      <c r="AX165" s="14" t="s">
        <v>80</v>
      </c>
      <c r="AY165" s="174" t="s">
        <v>127</v>
      </c>
    </row>
    <row r="166" spans="1:65" s="12" customFormat="1" ht="22.95" customHeight="1">
      <c r="B166" s="136"/>
      <c r="D166" s="137" t="s">
        <v>72</v>
      </c>
      <c r="E166" s="147" t="s">
        <v>690</v>
      </c>
      <c r="F166" s="147" t="s">
        <v>691</v>
      </c>
      <c r="I166" s="139"/>
      <c r="J166" s="148">
        <f>BK166</f>
        <v>0</v>
      </c>
      <c r="L166" s="136"/>
      <c r="M166" s="141"/>
      <c r="N166" s="142"/>
      <c r="O166" s="142"/>
      <c r="P166" s="143">
        <f>SUM(P167:P171)</f>
        <v>0</v>
      </c>
      <c r="Q166" s="142"/>
      <c r="R166" s="143">
        <f>SUM(R167:R171)</f>
        <v>0</v>
      </c>
      <c r="S166" s="142"/>
      <c r="T166" s="144">
        <f>SUM(T167:T171)</f>
        <v>0</v>
      </c>
      <c r="AR166" s="137" t="s">
        <v>135</v>
      </c>
      <c r="AT166" s="145" t="s">
        <v>72</v>
      </c>
      <c r="AU166" s="145" t="s">
        <v>80</v>
      </c>
      <c r="AY166" s="137" t="s">
        <v>127</v>
      </c>
      <c r="BK166" s="146">
        <f>SUM(BK167:BK171)</f>
        <v>0</v>
      </c>
    </row>
    <row r="167" spans="1:65" s="2" customFormat="1" ht="24.15" customHeight="1">
      <c r="A167" s="31"/>
      <c r="B167" s="149"/>
      <c r="C167" s="150" t="s">
        <v>236</v>
      </c>
      <c r="D167" s="150" t="s">
        <v>130</v>
      </c>
      <c r="E167" s="151" t="s">
        <v>692</v>
      </c>
      <c r="F167" s="152" t="s">
        <v>693</v>
      </c>
      <c r="G167" s="153" t="s">
        <v>133</v>
      </c>
      <c r="H167" s="154">
        <v>14.65</v>
      </c>
      <c r="I167" s="155"/>
      <c r="J167" s="156">
        <f>ROUND(I167*H167,2)</f>
        <v>0</v>
      </c>
      <c r="K167" s="157"/>
      <c r="L167" s="32"/>
      <c r="M167" s="158" t="s">
        <v>1</v>
      </c>
      <c r="N167" s="159" t="s">
        <v>39</v>
      </c>
      <c r="O167" s="60"/>
      <c r="P167" s="160">
        <f>O167*H167</f>
        <v>0</v>
      </c>
      <c r="Q167" s="160">
        <v>0</v>
      </c>
      <c r="R167" s="160">
        <f>Q167*H167</f>
        <v>0</v>
      </c>
      <c r="S167" s="160">
        <v>0</v>
      </c>
      <c r="T167" s="161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2" t="s">
        <v>208</v>
      </c>
      <c r="AT167" s="162" t="s">
        <v>130</v>
      </c>
      <c r="AU167" s="162" t="s">
        <v>135</v>
      </c>
      <c r="AY167" s="16" t="s">
        <v>127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6" t="s">
        <v>135</v>
      </c>
      <c r="BK167" s="163">
        <f>ROUND(I167*H167,2)</f>
        <v>0</v>
      </c>
      <c r="BL167" s="16" t="s">
        <v>208</v>
      </c>
      <c r="BM167" s="162" t="s">
        <v>694</v>
      </c>
    </row>
    <row r="168" spans="1:65" s="2" customFormat="1" ht="16.5" customHeight="1">
      <c r="A168" s="31"/>
      <c r="B168" s="149"/>
      <c r="C168" s="150" t="s">
        <v>241</v>
      </c>
      <c r="D168" s="150" t="s">
        <v>130</v>
      </c>
      <c r="E168" s="151" t="s">
        <v>695</v>
      </c>
      <c r="F168" s="152" t="s">
        <v>696</v>
      </c>
      <c r="G168" s="153" t="s">
        <v>133</v>
      </c>
      <c r="H168" s="154">
        <v>14.65</v>
      </c>
      <c r="I168" s="155"/>
      <c r="J168" s="156">
        <f>ROUND(I168*H168,2)</f>
        <v>0</v>
      </c>
      <c r="K168" s="157"/>
      <c r="L168" s="32"/>
      <c r="M168" s="158" t="s">
        <v>1</v>
      </c>
      <c r="N168" s="159" t="s">
        <v>39</v>
      </c>
      <c r="O168" s="60"/>
      <c r="P168" s="160">
        <f>O168*H168</f>
        <v>0</v>
      </c>
      <c r="Q168" s="160">
        <v>0</v>
      </c>
      <c r="R168" s="160">
        <f>Q168*H168</f>
        <v>0</v>
      </c>
      <c r="S168" s="160">
        <v>0</v>
      </c>
      <c r="T168" s="161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62" t="s">
        <v>208</v>
      </c>
      <c r="AT168" s="162" t="s">
        <v>130</v>
      </c>
      <c r="AU168" s="162" t="s">
        <v>135</v>
      </c>
      <c r="AY168" s="16" t="s">
        <v>127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6" t="s">
        <v>135</v>
      </c>
      <c r="BK168" s="163">
        <f>ROUND(I168*H168,2)</f>
        <v>0</v>
      </c>
      <c r="BL168" s="16" t="s">
        <v>208</v>
      </c>
      <c r="BM168" s="162" t="s">
        <v>697</v>
      </c>
    </row>
    <row r="169" spans="1:65" s="2" customFormat="1" ht="16.5" customHeight="1">
      <c r="A169" s="31"/>
      <c r="B169" s="149"/>
      <c r="C169" s="190" t="s">
        <v>246</v>
      </c>
      <c r="D169" s="190" t="s">
        <v>410</v>
      </c>
      <c r="E169" s="191" t="s">
        <v>698</v>
      </c>
      <c r="F169" s="192" t="s">
        <v>699</v>
      </c>
      <c r="G169" s="193" t="s">
        <v>133</v>
      </c>
      <c r="H169" s="194">
        <v>15.09</v>
      </c>
      <c r="I169" s="195"/>
      <c r="J169" s="196">
        <f>ROUND(I169*H169,2)</f>
        <v>0</v>
      </c>
      <c r="K169" s="197"/>
      <c r="L169" s="198"/>
      <c r="M169" s="199" t="s">
        <v>1</v>
      </c>
      <c r="N169" s="200" t="s">
        <v>39</v>
      </c>
      <c r="O169" s="60"/>
      <c r="P169" s="160">
        <f>O169*H169</f>
        <v>0</v>
      </c>
      <c r="Q169" s="160">
        <v>0</v>
      </c>
      <c r="R169" s="160">
        <f>Q169*H169</f>
        <v>0</v>
      </c>
      <c r="S169" s="160">
        <v>0</v>
      </c>
      <c r="T169" s="161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2" t="s">
        <v>288</v>
      </c>
      <c r="AT169" s="162" t="s">
        <v>410</v>
      </c>
      <c r="AU169" s="162" t="s">
        <v>135</v>
      </c>
      <c r="AY169" s="16" t="s">
        <v>127</v>
      </c>
      <c r="BE169" s="163">
        <f>IF(N169="základná",J169,0)</f>
        <v>0</v>
      </c>
      <c r="BF169" s="163">
        <f>IF(N169="znížená",J169,0)</f>
        <v>0</v>
      </c>
      <c r="BG169" s="163">
        <f>IF(N169="zákl. prenesená",J169,0)</f>
        <v>0</v>
      </c>
      <c r="BH169" s="163">
        <f>IF(N169="zníž. prenesená",J169,0)</f>
        <v>0</v>
      </c>
      <c r="BI169" s="163">
        <f>IF(N169="nulová",J169,0)</f>
        <v>0</v>
      </c>
      <c r="BJ169" s="16" t="s">
        <v>135</v>
      </c>
      <c r="BK169" s="163">
        <f>ROUND(I169*H169,2)</f>
        <v>0</v>
      </c>
      <c r="BL169" s="16" t="s">
        <v>208</v>
      </c>
      <c r="BM169" s="162" t="s">
        <v>700</v>
      </c>
    </row>
    <row r="170" spans="1:65" s="13" customFormat="1">
      <c r="B170" s="164"/>
      <c r="D170" s="165" t="s">
        <v>140</v>
      </c>
      <c r="E170" s="172" t="s">
        <v>1</v>
      </c>
      <c r="F170" s="166" t="s">
        <v>701</v>
      </c>
      <c r="H170" s="167">
        <v>15.09</v>
      </c>
      <c r="I170" s="168"/>
      <c r="L170" s="164"/>
      <c r="M170" s="169"/>
      <c r="N170" s="170"/>
      <c r="O170" s="170"/>
      <c r="P170" s="170"/>
      <c r="Q170" s="170"/>
      <c r="R170" s="170"/>
      <c r="S170" s="170"/>
      <c r="T170" s="171"/>
      <c r="AT170" s="172" t="s">
        <v>140</v>
      </c>
      <c r="AU170" s="172" t="s">
        <v>135</v>
      </c>
      <c r="AV170" s="13" t="s">
        <v>135</v>
      </c>
      <c r="AW170" s="13" t="s">
        <v>29</v>
      </c>
      <c r="AX170" s="13" t="s">
        <v>73</v>
      </c>
      <c r="AY170" s="172" t="s">
        <v>127</v>
      </c>
    </row>
    <row r="171" spans="1:65" s="14" customFormat="1">
      <c r="B171" s="173"/>
      <c r="D171" s="165" t="s">
        <v>140</v>
      </c>
      <c r="E171" s="174" t="s">
        <v>1</v>
      </c>
      <c r="F171" s="175" t="s">
        <v>163</v>
      </c>
      <c r="H171" s="176">
        <v>15.09</v>
      </c>
      <c r="I171" s="177"/>
      <c r="L171" s="173"/>
      <c r="M171" s="178"/>
      <c r="N171" s="179"/>
      <c r="O171" s="179"/>
      <c r="P171" s="179"/>
      <c r="Q171" s="179"/>
      <c r="R171" s="179"/>
      <c r="S171" s="179"/>
      <c r="T171" s="180"/>
      <c r="AT171" s="174" t="s">
        <v>140</v>
      </c>
      <c r="AU171" s="174" t="s">
        <v>135</v>
      </c>
      <c r="AV171" s="14" t="s">
        <v>134</v>
      </c>
      <c r="AW171" s="14" t="s">
        <v>29</v>
      </c>
      <c r="AX171" s="14" t="s">
        <v>80</v>
      </c>
      <c r="AY171" s="174" t="s">
        <v>127</v>
      </c>
    </row>
    <row r="172" spans="1:65" s="12" customFormat="1" ht="22.95" customHeight="1">
      <c r="B172" s="136"/>
      <c r="D172" s="137" t="s">
        <v>72</v>
      </c>
      <c r="E172" s="147" t="s">
        <v>282</v>
      </c>
      <c r="F172" s="147" t="s">
        <v>283</v>
      </c>
      <c r="I172" s="139"/>
      <c r="J172" s="148">
        <f>BK172</f>
        <v>0</v>
      </c>
      <c r="L172" s="136"/>
      <c r="M172" s="141"/>
      <c r="N172" s="142"/>
      <c r="O172" s="142"/>
      <c r="P172" s="143">
        <f>SUM(P173:P175)</f>
        <v>0</v>
      </c>
      <c r="Q172" s="142"/>
      <c r="R172" s="143">
        <f>SUM(R173:R175)</f>
        <v>0</v>
      </c>
      <c r="S172" s="142"/>
      <c r="T172" s="144">
        <f>SUM(T173:T175)</f>
        <v>0</v>
      </c>
      <c r="AR172" s="137" t="s">
        <v>135</v>
      </c>
      <c r="AT172" s="145" t="s">
        <v>72</v>
      </c>
      <c r="AU172" s="145" t="s">
        <v>80</v>
      </c>
      <c r="AY172" s="137" t="s">
        <v>127</v>
      </c>
      <c r="BK172" s="146">
        <f>SUM(BK173:BK175)</f>
        <v>0</v>
      </c>
    </row>
    <row r="173" spans="1:65" s="2" customFormat="1" ht="24.15" customHeight="1">
      <c r="A173" s="31"/>
      <c r="B173" s="149"/>
      <c r="C173" s="150" t="s">
        <v>250</v>
      </c>
      <c r="D173" s="150" t="s">
        <v>130</v>
      </c>
      <c r="E173" s="151" t="s">
        <v>474</v>
      </c>
      <c r="F173" s="152" t="s">
        <v>475</v>
      </c>
      <c r="G173" s="153" t="s">
        <v>160</v>
      </c>
      <c r="H173" s="154">
        <v>20.34</v>
      </c>
      <c r="I173" s="155"/>
      <c r="J173" s="156">
        <f>ROUND(I173*H173,2)</f>
        <v>0</v>
      </c>
      <c r="K173" s="157"/>
      <c r="L173" s="32"/>
      <c r="M173" s="158" t="s">
        <v>1</v>
      </c>
      <c r="N173" s="159" t="s">
        <v>39</v>
      </c>
      <c r="O173" s="60"/>
      <c r="P173" s="160">
        <f>O173*H173</f>
        <v>0</v>
      </c>
      <c r="Q173" s="160">
        <v>0</v>
      </c>
      <c r="R173" s="160">
        <f>Q173*H173</f>
        <v>0</v>
      </c>
      <c r="S173" s="160">
        <v>0</v>
      </c>
      <c r="T173" s="161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2" t="s">
        <v>208</v>
      </c>
      <c r="AT173" s="162" t="s">
        <v>130</v>
      </c>
      <c r="AU173" s="162" t="s">
        <v>135</v>
      </c>
      <c r="AY173" s="16" t="s">
        <v>127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6" t="s">
        <v>135</v>
      </c>
      <c r="BK173" s="163">
        <f>ROUND(I173*H173,2)</f>
        <v>0</v>
      </c>
      <c r="BL173" s="16" t="s">
        <v>208</v>
      </c>
      <c r="BM173" s="162" t="s">
        <v>702</v>
      </c>
    </row>
    <row r="174" spans="1:65" s="2" customFormat="1" ht="24.15" customHeight="1">
      <c r="A174" s="31"/>
      <c r="B174" s="149"/>
      <c r="C174" s="150" t="s">
        <v>254</v>
      </c>
      <c r="D174" s="150" t="s">
        <v>130</v>
      </c>
      <c r="E174" s="151" t="s">
        <v>477</v>
      </c>
      <c r="F174" s="152" t="s">
        <v>478</v>
      </c>
      <c r="G174" s="153" t="s">
        <v>160</v>
      </c>
      <c r="H174" s="154">
        <v>6.68</v>
      </c>
      <c r="I174" s="155"/>
      <c r="J174" s="156">
        <f>ROUND(I174*H174,2)</f>
        <v>0</v>
      </c>
      <c r="K174" s="157"/>
      <c r="L174" s="32"/>
      <c r="M174" s="158" t="s">
        <v>1</v>
      </c>
      <c r="N174" s="159" t="s">
        <v>39</v>
      </c>
      <c r="O174" s="60"/>
      <c r="P174" s="160">
        <f>O174*H174</f>
        <v>0</v>
      </c>
      <c r="Q174" s="160">
        <v>0</v>
      </c>
      <c r="R174" s="160">
        <f>Q174*H174</f>
        <v>0</v>
      </c>
      <c r="S174" s="160">
        <v>0</v>
      </c>
      <c r="T174" s="161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62" t="s">
        <v>208</v>
      </c>
      <c r="AT174" s="162" t="s">
        <v>130</v>
      </c>
      <c r="AU174" s="162" t="s">
        <v>135</v>
      </c>
      <c r="AY174" s="16" t="s">
        <v>127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6" t="s">
        <v>135</v>
      </c>
      <c r="BK174" s="163">
        <f>ROUND(I174*H174,2)</f>
        <v>0</v>
      </c>
      <c r="BL174" s="16" t="s">
        <v>208</v>
      </c>
      <c r="BM174" s="162" t="s">
        <v>703</v>
      </c>
    </row>
    <row r="175" spans="1:65" s="2" customFormat="1" ht="24.15" customHeight="1">
      <c r="A175" s="31"/>
      <c r="B175" s="149"/>
      <c r="C175" s="150" t="s">
        <v>262</v>
      </c>
      <c r="D175" s="150" t="s">
        <v>130</v>
      </c>
      <c r="E175" s="151" t="s">
        <v>480</v>
      </c>
      <c r="F175" s="152" t="s">
        <v>481</v>
      </c>
      <c r="G175" s="153" t="s">
        <v>239</v>
      </c>
      <c r="H175" s="154">
        <v>6.4000000000000001E-2</v>
      </c>
      <c r="I175" s="155"/>
      <c r="J175" s="156">
        <f>ROUND(I175*H175,2)</f>
        <v>0</v>
      </c>
      <c r="K175" s="157"/>
      <c r="L175" s="32"/>
      <c r="M175" s="158" t="s">
        <v>1</v>
      </c>
      <c r="N175" s="159" t="s">
        <v>39</v>
      </c>
      <c r="O175" s="60"/>
      <c r="P175" s="160">
        <f>O175*H175</f>
        <v>0</v>
      </c>
      <c r="Q175" s="160">
        <v>0</v>
      </c>
      <c r="R175" s="160">
        <f>Q175*H175</f>
        <v>0</v>
      </c>
      <c r="S175" s="160">
        <v>0</v>
      </c>
      <c r="T175" s="161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2" t="s">
        <v>208</v>
      </c>
      <c r="AT175" s="162" t="s">
        <v>130</v>
      </c>
      <c r="AU175" s="162" t="s">
        <v>135</v>
      </c>
      <c r="AY175" s="16" t="s">
        <v>127</v>
      </c>
      <c r="BE175" s="163">
        <f>IF(N175="základná",J175,0)</f>
        <v>0</v>
      </c>
      <c r="BF175" s="163">
        <f>IF(N175="znížená",J175,0)</f>
        <v>0</v>
      </c>
      <c r="BG175" s="163">
        <f>IF(N175="zákl. prenesená",J175,0)</f>
        <v>0</v>
      </c>
      <c r="BH175" s="163">
        <f>IF(N175="zníž. prenesená",J175,0)</f>
        <v>0</v>
      </c>
      <c r="BI175" s="163">
        <f>IF(N175="nulová",J175,0)</f>
        <v>0</v>
      </c>
      <c r="BJ175" s="16" t="s">
        <v>135</v>
      </c>
      <c r="BK175" s="163">
        <f>ROUND(I175*H175,2)</f>
        <v>0</v>
      </c>
      <c r="BL175" s="16" t="s">
        <v>208</v>
      </c>
      <c r="BM175" s="162" t="s">
        <v>704</v>
      </c>
    </row>
    <row r="176" spans="1:65" s="12" customFormat="1" ht="22.95" customHeight="1">
      <c r="B176" s="136"/>
      <c r="D176" s="137" t="s">
        <v>72</v>
      </c>
      <c r="E176" s="147" t="s">
        <v>293</v>
      </c>
      <c r="F176" s="147" t="s">
        <v>294</v>
      </c>
      <c r="I176" s="139"/>
      <c r="J176" s="148">
        <f>BK176</f>
        <v>0</v>
      </c>
      <c r="L176" s="136"/>
      <c r="M176" s="141"/>
      <c r="N176" s="142"/>
      <c r="O176" s="142"/>
      <c r="P176" s="143">
        <f>SUM(P177:P178)</f>
        <v>0</v>
      </c>
      <c r="Q176" s="142"/>
      <c r="R176" s="143">
        <f>SUM(R177:R178)</f>
        <v>0</v>
      </c>
      <c r="S176" s="142"/>
      <c r="T176" s="144">
        <f>SUM(T177:T178)</f>
        <v>0</v>
      </c>
      <c r="AR176" s="137" t="s">
        <v>135</v>
      </c>
      <c r="AT176" s="145" t="s">
        <v>72</v>
      </c>
      <c r="AU176" s="145" t="s">
        <v>80</v>
      </c>
      <c r="AY176" s="137" t="s">
        <v>127</v>
      </c>
      <c r="BK176" s="146">
        <f>SUM(BK177:BK178)</f>
        <v>0</v>
      </c>
    </row>
    <row r="177" spans="1:65" s="2" customFormat="1" ht="24.15" customHeight="1">
      <c r="A177" s="31"/>
      <c r="B177" s="149"/>
      <c r="C177" s="150" t="s">
        <v>267</v>
      </c>
      <c r="D177" s="150" t="s">
        <v>130</v>
      </c>
      <c r="E177" s="151" t="s">
        <v>483</v>
      </c>
      <c r="F177" s="152" t="s">
        <v>484</v>
      </c>
      <c r="G177" s="153" t="s">
        <v>133</v>
      </c>
      <c r="H177" s="154">
        <v>68.34</v>
      </c>
      <c r="I177" s="155"/>
      <c r="J177" s="156">
        <f>ROUND(I177*H177,2)</f>
        <v>0</v>
      </c>
      <c r="K177" s="157"/>
      <c r="L177" s="32"/>
      <c r="M177" s="158" t="s">
        <v>1</v>
      </c>
      <c r="N177" s="159" t="s">
        <v>39</v>
      </c>
      <c r="O177" s="60"/>
      <c r="P177" s="160">
        <f>O177*H177</f>
        <v>0</v>
      </c>
      <c r="Q177" s="160">
        <v>0</v>
      </c>
      <c r="R177" s="160">
        <f>Q177*H177</f>
        <v>0</v>
      </c>
      <c r="S177" s="160">
        <v>0</v>
      </c>
      <c r="T177" s="161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2" t="s">
        <v>208</v>
      </c>
      <c r="AT177" s="162" t="s">
        <v>130</v>
      </c>
      <c r="AU177" s="162" t="s">
        <v>135</v>
      </c>
      <c r="AY177" s="16" t="s">
        <v>127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6" t="s">
        <v>135</v>
      </c>
      <c r="BK177" s="163">
        <f>ROUND(I177*H177,2)</f>
        <v>0</v>
      </c>
      <c r="BL177" s="16" t="s">
        <v>208</v>
      </c>
      <c r="BM177" s="162" t="s">
        <v>705</v>
      </c>
    </row>
    <row r="178" spans="1:65" s="2" customFormat="1" ht="21.75" customHeight="1">
      <c r="A178" s="31"/>
      <c r="B178" s="149"/>
      <c r="C178" s="150" t="s">
        <v>271</v>
      </c>
      <c r="D178" s="150" t="s">
        <v>130</v>
      </c>
      <c r="E178" s="151" t="s">
        <v>487</v>
      </c>
      <c r="F178" s="152" t="s">
        <v>488</v>
      </c>
      <c r="G178" s="153" t="s">
        <v>239</v>
      </c>
      <c r="H178" s="154">
        <v>4.7350000000000003</v>
      </c>
      <c r="I178" s="155"/>
      <c r="J178" s="156">
        <f>ROUND(I178*H178,2)</f>
        <v>0</v>
      </c>
      <c r="K178" s="157"/>
      <c r="L178" s="32"/>
      <c r="M178" s="158" t="s">
        <v>1</v>
      </c>
      <c r="N178" s="159" t="s">
        <v>39</v>
      </c>
      <c r="O178" s="60"/>
      <c r="P178" s="160">
        <f>O178*H178</f>
        <v>0</v>
      </c>
      <c r="Q178" s="160">
        <v>0</v>
      </c>
      <c r="R178" s="160">
        <f>Q178*H178</f>
        <v>0</v>
      </c>
      <c r="S178" s="160">
        <v>0</v>
      </c>
      <c r="T178" s="161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2" t="s">
        <v>208</v>
      </c>
      <c r="AT178" s="162" t="s">
        <v>130</v>
      </c>
      <c r="AU178" s="162" t="s">
        <v>135</v>
      </c>
      <c r="AY178" s="16" t="s">
        <v>127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6" t="s">
        <v>135</v>
      </c>
      <c r="BK178" s="163">
        <f>ROUND(I178*H178,2)</f>
        <v>0</v>
      </c>
      <c r="BL178" s="16" t="s">
        <v>208</v>
      </c>
      <c r="BM178" s="162" t="s">
        <v>706</v>
      </c>
    </row>
    <row r="179" spans="1:65" s="12" customFormat="1" ht="22.95" customHeight="1">
      <c r="B179" s="136"/>
      <c r="D179" s="137" t="s">
        <v>72</v>
      </c>
      <c r="E179" s="147" t="s">
        <v>303</v>
      </c>
      <c r="F179" s="147" t="s">
        <v>304</v>
      </c>
      <c r="I179" s="139"/>
      <c r="J179" s="148">
        <f>BK179</f>
        <v>0</v>
      </c>
      <c r="L179" s="136"/>
      <c r="M179" s="141"/>
      <c r="N179" s="142"/>
      <c r="O179" s="142"/>
      <c r="P179" s="143">
        <f>SUM(P180:P185)</f>
        <v>0</v>
      </c>
      <c r="Q179" s="142"/>
      <c r="R179" s="143">
        <f>SUM(R180:R185)</f>
        <v>0</v>
      </c>
      <c r="S179" s="142"/>
      <c r="T179" s="144">
        <f>SUM(T180:T185)</f>
        <v>0</v>
      </c>
      <c r="AR179" s="137" t="s">
        <v>135</v>
      </c>
      <c r="AT179" s="145" t="s">
        <v>72</v>
      </c>
      <c r="AU179" s="145" t="s">
        <v>80</v>
      </c>
      <c r="AY179" s="137" t="s">
        <v>127</v>
      </c>
      <c r="BK179" s="146">
        <f>SUM(BK180:BK185)</f>
        <v>0</v>
      </c>
    </row>
    <row r="180" spans="1:65" s="2" customFormat="1" ht="24.15" customHeight="1">
      <c r="A180" s="31"/>
      <c r="B180" s="149"/>
      <c r="C180" s="150" t="s">
        <v>277</v>
      </c>
      <c r="D180" s="150" t="s">
        <v>130</v>
      </c>
      <c r="E180" s="151" t="s">
        <v>493</v>
      </c>
      <c r="F180" s="152" t="s">
        <v>707</v>
      </c>
      <c r="G180" s="153" t="s">
        <v>160</v>
      </c>
      <c r="H180" s="154">
        <v>5.88</v>
      </c>
      <c r="I180" s="155"/>
      <c r="J180" s="156">
        <f>ROUND(I180*H180,2)</f>
        <v>0</v>
      </c>
      <c r="K180" s="157"/>
      <c r="L180" s="32"/>
      <c r="M180" s="158" t="s">
        <v>1</v>
      </c>
      <c r="N180" s="159" t="s">
        <v>39</v>
      </c>
      <c r="O180" s="60"/>
      <c r="P180" s="160">
        <f>O180*H180</f>
        <v>0</v>
      </c>
      <c r="Q180" s="160">
        <v>0</v>
      </c>
      <c r="R180" s="160">
        <f>Q180*H180</f>
        <v>0</v>
      </c>
      <c r="S180" s="160">
        <v>0</v>
      </c>
      <c r="T180" s="161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62" t="s">
        <v>208</v>
      </c>
      <c r="AT180" s="162" t="s">
        <v>130</v>
      </c>
      <c r="AU180" s="162" t="s">
        <v>135</v>
      </c>
      <c r="AY180" s="16" t="s">
        <v>127</v>
      </c>
      <c r="BE180" s="163">
        <f>IF(N180="základná",J180,0)</f>
        <v>0</v>
      </c>
      <c r="BF180" s="163">
        <f>IF(N180="znížená",J180,0)</f>
        <v>0</v>
      </c>
      <c r="BG180" s="163">
        <f>IF(N180="zákl. prenesená",J180,0)</f>
        <v>0</v>
      </c>
      <c r="BH180" s="163">
        <f>IF(N180="zníž. prenesená",J180,0)</f>
        <v>0</v>
      </c>
      <c r="BI180" s="163">
        <f>IF(N180="nulová",J180,0)</f>
        <v>0</v>
      </c>
      <c r="BJ180" s="16" t="s">
        <v>135</v>
      </c>
      <c r="BK180" s="163">
        <f>ROUND(I180*H180,2)</f>
        <v>0</v>
      </c>
      <c r="BL180" s="16" t="s">
        <v>208</v>
      </c>
      <c r="BM180" s="162" t="s">
        <v>708</v>
      </c>
    </row>
    <row r="181" spans="1:65" s="13" customFormat="1">
      <c r="B181" s="164"/>
      <c r="D181" s="165" t="s">
        <v>140</v>
      </c>
      <c r="E181" s="172" t="s">
        <v>1</v>
      </c>
      <c r="F181" s="166" t="s">
        <v>709</v>
      </c>
      <c r="H181" s="167">
        <v>5.88</v>
      </c>
      <c r="I181" s="168"/>
      <c r="L181" s="164"/>
      <c r="M181" s="169"/>
      <c r="N181" s="170"/>
      <c r="O181" s="170"/>
      <c r="P181" s="170"/>
      <c r="Q181" s="170"/>
      <c r="R181" s="170"/>
      <c r="S181" s="170"/>
      <c r="T181" s="171"/>
      <c r="AT181" s="172" t="s">
        <v>140</v>
      </c>
      <c r="AU181" s="172" t="s">
        <v>135</v>
      </c>
      <c r="AV181" s="13" t="s">
        <v>135</v>
      </c>
      <c r="AW181" s="13" t="s">
        <v>29</v>
      </c>
      <c r="AX181" s="13" t="s">
        <v>73</v>
      </c>
      <c r="AY181" s="172" t="s">
        <v>127</v>
      </c>
    </row>
    <row r="182" spans="1:65" s="14" customFormat="1">
      <c r="B182" s="173"/>
      <c r="D182" s="165" t="s">
        <v>140</v>
      </c>
      <c r="E182" s="174" t="s">
        <v>1</v>
      </c>
      <c r="F182" s="175" t="s">
        <v>163</v>
      </c>
      <c r="H182" s="176">
        <v>5.88</v>
      </c>
      <c r="I182" s="177"/>
      <c r="L182" s="173"/>
      <c r="M182" s="178"/>
      <c r="N182" s="179"/>
      <c r="O182" s="179"/>
      <c r="P182" s="179"/>
      <c r="Q182" s="179"/>
      <c r="R182" s="179"/>
      <c r="S182" s="179"/>
      <c r="T182" s="180"/>
      <c r="AT182" s="174" t="s">
        <v>140</v>
      </c>
      <c r="AU182" s="174" t="s">
        <v>135</v>
      </c>
      <c r="AV182" s="14" t="s">
        <v>134</v>
      </c>
      <c r="AW182" s="14" t="s">
        <v>29</v>
      </c>
      <c r="AX182" s="14" t="s">
        <v>80</v>
      </c>
      <c r="AY182" s="174" t="s">
        <v>127</v>
      </c>
    </row>
    <row r="183" spans="1:65" s="2" customFormat="1" ht="24.15" customHeight="1">
      <c r="A183" s="31"/>
      <c r="B183" s="149"/>
      <c r="C183" s="190" t="s">
        <v>284</v>
      </c>
      <c r="D183" s="190" t="s">
        <v>410</v>
      </c>
      <c r="E183" s="191" t="s">
        <v>500</v>
      </c>
      <c r="F183" s="192" t="s">
        <v>710</v>
      </c>
      <c r="G183" s="193" t="s">
        <v>265</v>
      </c>
      <c r="H183" s="194">
        <v>1</v>
      </c>
      <c r="I183" s="195"/>
      <c r="J183" s="196">
        <f>ROUND(I183*H183,2)</f>
        <v>0</v>
      </c>
      <c r="K183" s="197"/>
      <c r="L183" s="198"/>
      <c r="M183" s="199" t="s">
        <v>1</v>
      </c>
      <c r="N183" s="200" t="s">
        <v>39</v>
      </c>
      <c r="O183" s="60"/>
      <c r="P183" s="160">
        <f>O183*H183</f>
        <v>0</v>
      </c>
      <c r="Q183" s="160">
        <v>0</v>
      </c>
      <c r="R183" s="160">
        <f>Q183*H183</f>
        <v>0</v>
      </c>
      <c r="S183" s="160">
        <v>0</v>
      </c>
      <c r="T183" s="161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2" t="s">
        <v>288</v>
      </c>
      <c r="AT183" s="162" t="s">
        <v>410</v>
      </c>
      <c r="AU183" s="162" t="s">
        <v>135</v>
      </c>
      <c r="AY183" s="16" t="s">
        <v>127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6" t="s">
        <v>135</v>
      </c>
      <c r="BK183" s="163">
        <f>ROUND(I183*H183,2)</f>
        <v>0</v>
      </c>
      <c r="BL183" s="16" t="s">
        <v>208</v>
      </c>
      <c r="BM183" s="162" t="s">
        <v>711</v>
      </c>
    </row>
    <row r="184" spans="1:65" s="2" customFormat="1" ht="33" customHeight="1">
      <c r="A184" s="31"/>
      <c r="B184" s="149"/>
      <c r="C184" s="150" t="s">
        <v>288</v>
      </c>
      <c r="D184" s="150" t="s">
        <v>130</v>
      </c>
      <c r="E184" s="151" t="s">
        <v>521</v>
      </c>
      <c r="F184" s="152" t="s">
        <v>712</v>
      </c>
      <c r="G184" s="153" t="s">
        <v>265</v>
      </c>
      <c r="H184" s="154">
        <v>1</v>
      </c>
      <c r="I184" s="155"/>
      <c r="J184" s="156">
        <f>ROUND(I184*H184,2)</f>
        <v>0</v>
      </c>
      <c r="K184" s="157"/>
      <c r="L184" s="32"/>
      <c r="M184" s="158" t="s">
        <v>1</v>
      </c>
      <c r="N184" s="159" t="s">
        <v>39</v>
      </c>
      <c r="O184" s="60"/>
      <c r="P184" s="160">
        <f>O184*H184</f>
        <v>0</v>
      </c>
      <c r="Q184" s="160">
        <v>0</v>
      </c>
      <c r="R184" s="160">
        <f>Q184*H184</f>
        <v>0</v>
      </c>
      <c r="S184" s="160">
        <v>0</v>
      </c>
      <c r="T184" s="161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2" t="s">
        <v>208</v>
      </c>
      <c r="AT184" s="162" t="s">
        <v>130</v>
      </c>
      <c r="AU184" s="162" t="s">
        <v>135</v>
      </c>
      <c r="AY184" s="16" t="s">
        <v>127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6" t="s">
        <v>135</v>
      </c>
      <c r="BK184" s="163">
        <f>ROUND(I184*H184,2)</f>
        <v>0</v>
      </c>
      <c r="BL184" s="16" t="s">
        <v>208</v>
      </c>
      <c r="BM184" s="162" t="s">
        <v>713</v>
      </c>
    </row>
    <row r="185" spans="1:65" s="2" customFormat="1" ht="16.5" customHeight="1">
      <c r="A185" s="31"/>
      <c r="B185" s="149"/>
      <c r="C185" s="190" t="s">
        <v>295</v>
      </c>
      <c r="D185" s="190" t="s">
        <v>410</v>
      </c>
      <c r="E185" s="191" t="s">
        <v>525</v>
      </c>
      <c r="F185" s="192" t="s">
        <v>714</v>
      </c>
      <c r="G185" s="193" t="s">
        <v>265</v>
      </c>
      <c r="H185" s="194">
        <v>1</v>
      </c>
      <c r="I185" s="195"/>
      <c r="J185" s="196">
        <f>ROUND(I185*H185,2)</f>
        <v>0</v>
      </c>
      <c r="K185" s="197"/>
      <c r="L185" s="198"/>
      <c r="M185" s="199" t="s">
        <v>1</v>
      </c>
      <c r="N185" s="200" t="s">
        <v>39</v>
      </c>
      <c r="O185" s="60"/>
      <c r="P185" s="160">
        <f>O185*H185</f>
        <v>0</v>
      </c>
      <c r="Q185" s="160">
        <v>0</v>
      </c>
      <c r="R185" s="160">
        <f>Q185*H185</f>
        <v>0</v>
      </c>
      <c r="S185" s="160">
        <v>0</v>
      </c>
      <c r="T185" s="161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62" t="s">
        <v>288</v>
      </c>
      <c r="AT185" s="162" t="s">
        <v>410</v>
      </c>
      <c r="AU185" s="162" t="s">
        <v>135</v>
      </c>
      <c r="AY185" s="16" t="s">
        <v>127</v>
      </c>
      <c r="BE185" s="163">
        <f>IF(N185="základná",J185,0)</f>
        <v>0</v>
      </c>
      <c r="BF185" s="163">
        <f>IF(N185="znížená",J185,0)</f>
        <v>0</v>
      </c>
      <c r="BG185" s="163">
        <f>IF(N185="zákl. prenesená",J185,0)</f>
        <v>0</v>
      </c>
      <c r="BH185" s="163">
        <f>IF(N185="zníž. prenesená",J185,0)</f>
        <v>0</v>
      </c>
      <c r="BI185" s="163">
        <f>IF(N185="nulová",J185,0)</f>
        <v>0</v>
      </c>
      <c r="BJ185" s="16" t="s">
        <v>135</v>
      </c>
      <c r="BK185" s="163">
        <f>ROUND(I185*H185,2)</f>
        <v>0</v>
      </c>
      <c r="BL185" s="16" t="s">
        <v>208</v>
      </c>
      <c r="BM185" s="162" t="s">
        <v>715</v>
      </c>
    </row>
    <row r="186" spans="1:65" s="12" customFormat="1" ht="22.95" customHeight="1">
      <c r="B186" s="136"/>
      <c r="D186" s="137" t="s">
        <v>72</v>
      </c>
      <c r="E186" s="147" t="s">
        <v>716</v>
      </c>
      <c r="F186" s="147" t="s">
        <v>717</v>
      </c>
      <c r="I186" s="139"/>
      <c r="J186" s="148">
        <f>BK186</f>
        <v>0</v>
      </c>
      <c r="L186" s="136"/>
      <c r="M186" s="141"/>
      <c r="N186" s="142"/>
      <c r="O186" s="142"/>
      <c r="P186" s="143">
        <f>SUM(P187:P190)</f>
        <v>0</v>
      </c>
      <c r="Q186" s="142"/>
      <c r="R186" s="143">
        <f>SUM(R187:R190)</f>
        <v>0</v>
      </c>
      <c r="S186" s="142"/>
      <c r="T186" s="144">
        <f>SUM(T187:T190)</f>
        <v>0</v>
      </c>
      <c r="AR186" s="137" t="s">
        <v>135</v>
      </c>
      <c r="AT186" s="145" t="s">
        <v>72</v>
      </c>
      <c r="AU186" s="145" t="s">
        <v>80</v>
      </c>
      <c r="AY186" s="137" t="s">
        <v>127</v>
      </c>
      <c r="BK186" s="146">
        <f>SUM(BK187:BK190)</f>
        <v>0</v>
      </c>
    </row>
    <row r="187" spans="1:65" s="2" customFormat="1" ht="24.15" customHeight="1">
      <c r="A187" s="31"/>
      <c r="B187" s="149"/>
      <c r="C187" s="150" t="s">
        <v>299</v>
      </c>
      <c r="D187" s="150" t="s">
        <v>130</v>
      </c>
      <c r="E187" s="151" t="s">
        <v>718</v>
      </c>
      <c r="F187" s="152" t="s">
        <v>719</v>
      </c>
      <c r="G187" s="153" t="s">
        <v>133</v>
      </c>
      <c r="H187" s="154">
        <v>14.65</v>
      </c>
      <c r="I187" s="155"/>
      <c r="J187" s="156">
        <f>ROUND(I187*H187,2)</f>
        <v>0</v>
      </c>
      <c r="K187" s="157"/>
      <c r="L187" s="32"/>
      <c r="M187" s="158" t="s">
        <v>1</v>
      </c>
      <c r="N187" s="159" t="s">
        <v>39</v>
      </c>
      <c r="O187" s="60"/>
      <c r="P187" s="160">
        <f>O187*H187</f>
        <v>0</v>
      </c>
      <c r="Q187" s="160">
        <v>0</v>
      </c>
      <c r="R187" s="160">
        <f>Q187*H187</f>
        <v>0</v>
      </c>
      <c r="S187" s="160">
        <v>0</v>
      </c>
      <c r="T187" s="16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2" t="s">
        <v>208</v>
      </c>
      <c r="AT187" s="162" t="s">
        <v>130</v>
      </c>
      <c r="AU187" s="162" t="s">
        <v>135</v>
      </c>
      <c r="AY187" s="16" t="s">
        <v>127</v>
      </c>
      <c r="BE187" s="163">
        <f>IF(N187="základná",J187,0)</f>
        <v>0</v>
      </c>
      <c r="BF187" s="163">
        <f>IF(N187="znížená",J187,0)</f>
        <v>0</v>
      </c>
      <c r="BG187" s="163">
        <f>IF(N187="zákl. prenesená",J187,0)</f>
        <v>0</v>
      </c>
      <c r="BH187" s="163">
        <f>IF(N187="zníž. prenesená",J187,0)</f>
        <v>0</v>
      </c>
      <c r="BI187" s="163">
        <f>IF(N187="nulová",J187,0)</f>
        <v>0</v>
      </c>
      <c r="BJ187" s="16" t="s">
        <v>135</v>
      </c>
      <c r="BK187" s="163">
        <f>ROUND(I187*H187,2)</f>
        <v>0</v>
      </c>
      <c r="BL187" s="16" t="s">
        <v>208</v>
      </c>
      <c r="BM187" s="162" t="s">
        <v>720</v>
      </c>
    </row>
    <row r="188" spans="1:65" s="2" customFormat="1" ht="16.5" customHeight="1">
      <c r="A188" s="31"/>
      <c r="B188" s="149"/>
      <c r="C188" s="190" t="s">
        <v>305</v>
      </c>
      <c r="D188" s="190" t="s">
        <v>410</v>
      </c>
      <c r="E188" s="191" t="s">
        <v>721</v>
      </c>
      <c r="F188" s="192" t="s">
        <v>722</v>
      </c>
      <c r="G188" s="193" t="s">
        <v>133</v>
      </c>
      <c r="H188" s="194">
        <v>15.236000000000001</v>
      </c>
      <c r="I188" s="195"/>
      <c r="J188" s="196">
        <f>ROUND(I188*H188,2)</f>
        <v>0</v>
      </c>
      <c r="K188" s="197"/>
      <c r="L188" s="198"/>
      <c r="M188" s="199" t="s">
        <v>1</v>
      </c>
      <c r="N188" s="200" t="s">
        <v>39</v>
      </c>
      <c r="O188" s="60"/>
      <c r="P188" s="160">
        <f>O188*H188</f>
        <v>0</v>
      </c>
      <c r="Q188" s="160">
        <v>0</v>
      </c>
      <c r="R188" s="160">
        <f>Q188*H188</f>
        <v>0</v>
      </c>
      <c r="S188" s="160">
        <v>0</v>
      </c>
      <c r="T188" s="161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62" t="s">
        <v>288</v>
      </c>
      <c r="AT188" s="162" t="s">
        <v>410</v>
      </c>
      <c r="AU188" s="162" t="s">
        <v>135</v>
      </c>
      <c r="AY188" s="16" t="s">
        <v>127</v>
      </c>
      <c r="BE188" s="163">
        <f>IF(N188="základná",J188,0)</f>
        <v>0</v>
      </c>
      <c r="BF188" s="163">
        <f>IF(N188="znížená",J188,0)</f>
        <v>0</v>
      </c>
      <c r="BG188" s="163">
        <f>IF(N188="zákl. prenesená",J188,0)</f>
        <v>0</v>
      </c>
      <c r="BH188" s="163">
        <f>IF(N188="zníž. prenesená",J188,0)</f>
        <v>0</v>
      </c>
      <c r="BI188" s="163">
        <f>IF(N188="nulová",J188,0)</f>
        <v>0</v>
      </c>
      <c r="BJ188" s="16" t="s">
        <v>135</v>
      </c>
      <c r="BK188" s="163">
        <f>ROUND(I188*H188,2)</f>
        <v>0</v>
      </c>
      <c r="BL188" s="16" t="s">
        <v>208</v>
      </c>
      <c r="BM188" s="162" t="s">
        <v>723</v>
      </c>
    </row>
    <row r="189" spans="1:65" s="13" customFormat="1">
      <c r="B189" s="164"/>
      <c r="D189" s="165" t="s">
        <v>140</v>
      </c>
      <c r="E189" s="172" t="s">
        <v>1</v>
      </c>
      <c r="F189" s="166" t="s">
        <v>724</v>
      </c>
      <c r="H189" s="167">
        <v>15.236000000000001</v>
      </c>
      <c r="I189" s="168"/>
      <c r="L189" s="164"/>
      <c r="M189" s="169"/>
      <c r="N189" s="170"/>
      <c r="O189" s="170"/>
      <c r="P189" s="170"/>
      <c r="Q189" s="170"/>
      <c r="R189" s="170"/>
      <c r="S189" s="170"/>
      <c r="T189" s="171"/>
      <c r="AT189" s="172" t="s">
        <v>140</v>
      </c>
      <c r="AU189" s="172" t="s">
        <v>135</v>
      </c>
      <c r="AV189" s="13" t="s">
        <v>135</v>
      </c>
      <c r="AW189" s="13" t="s">
        <v>29</v>
      </c>
      <c r="AX189" s="13" t="s">
        <v>73</v>
      </c>
      <c r="AY189" s="172" t="s">
        <v>127</v>
      </c>
    </row>
    <row r="190" spans="1:65" s="14" customFormat="1">
      <c r="B190" s="173"/>
      <c r="D190" s="165" t="s">
        <v>140</v>
      </c>
      <c r="E190" s="174" t="s">
        <v>1</v>
      </c>
      <c r="F190" s="175" t="s">
        <v>163</v>
      </c>
      <c r="H190" s="176">
        <v>15.236000000000001</v>
      </c>
      <c r="I190" s="177"/>
      <c r="L190" s="173"/>
      <c r="M190" s="178"/>
      <c r="N190" s="179"/>
      <c r="O190" s="179"/>
      <c r="P190" s="179"/>
      <c r="Q190" s="179"/>
      <c r="R190" s="179"/>
      <c r="S190" s="179"/>
      <c r="T190" s="180"/>
      <c r="AT190" s="174" t="s">
        <v>140</v>
      </c>
      <c r="AU190" s="174" t="s">
        <v>135</v>
      </c>
      <c r="AV190" s="14" t="s">
        <v>134</v>
      </c>
      <c r="AW190" s="14" t="s">
        <v>29</v>
      </c>
      <c r="AX190" s="14" t="s">
        <v>80</v>
      </c>
      <c r="AY190" s="174" t="s">
        <v>127</v>
      </c>
    </row>
    <row r="191" spans="1:65" s="12" customFormat="1" ht="22.95" customHeight="1">
      <c r="B191" s="136"/>
      <c r="D191" s="137" t="s">
        <v>72</v>
      </c>
      <c r="E191" s="147" t="s">
        <v>587</v>
      </c>
      <c r="F191" s="147" t="s">
        <v>588</v>
      </c>
      <c r="I191" s="139"/>
      <c r="J191" s="148">
        <f>BK191</f>
        <v>0</v>
      </c>
      <c r="L191" s="136"/>
      <c r="M191" s="141"/>
      <c r="N191" s="142"/>
      <c r="O191" s="142"/>
      <c r="P191" s="143">
        <f>SUM(P192:P193)</f>
        <v>0</v>
      </c>
      <c r="Q191" s="142"/>
      <c r="R191" s="143">
        <f>SUM(R192:R193)</f>
        <v>0</v>
      </c>
      <c r="S191" s="142"/>
      <c r="T191" s="144">
        <f>SUM(T192:T193)</f>
        <v>0</v>
      </c>
      <c r="AR191" s="137" t="s">
        <v>135</v>
      </c>
      <c r="AT191" s="145" t="s">
        <v>72</v>
      </c>
      <c r="AU191" s="145" t="s">
        <v>80</v>
      </c>
      <c r="AY191" s="137" t="s">
        <v>127</v>
      </c>
      <c r="BK191" s="146">
        <f>SUM(BK192:BK193)</f>
        <v>0</v>
      </c>
    </row>
    <row r="192" spans="1:65" s="2" customFormat="1" ht="24.15" customHeight="1">
      <c r="A192" s="31"/>
      <c r="B192" s="149"/>
      <c r="C192" s="150" t="s">
        <v>310</v>
      </c>
      <c r="D192" s="150" t="s">
        <v>130</v>
      </c>
      <c r="E192" s="151" t="s">
        <v>595</v>
      </c>
      <c r="F192" s="152" t="s">
        <v>596</v>
      </c>
      <c r="G192" s="153" t="s">
        <v>133</v>
      </c>
      <c r="H192" s="154">
        <v>49.45</v>
      </c>
      <c r="I192" s="155"/>
      <c r="J192" s="156">
        <f>ROUND(I192*H192,2)</f>
        <v>0</v>
      </c>
      <c r="K192" s="157"/>
      <c r="L192" s="32"/>
      <c r="M192" s="158" t="s">
        <v>1</v>
      </c>
      <c r="N192" s="159" t="s">
        <v>39</v>
      </c>
      <c r="O192" s="60"/>
      <c r="P192" s="160">
        <f>O192*H192</f>
        <v>0</v>
      </c>
      <c r="Q192" s="160">
        <v>0</v>
      </c>
      <c r="R192" s="160">
        <f>Q192*H192</f>
        <v>0</v>
      </c>
      <c r="S192" s="160">
        <v>0</v>
      </c>
      <c r="T192" s="161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62" t="s">
        <v>208</v>
      </c>
      <c r="AT192" s="162" t="s">
        <v>130</v>
      </c>
      <c r="AU192" s="162" t="s">
        <v>135</v>
      </c>
      <c r="AY192" s="16" t="s">
        <v>127</v>
      </c>
      <c r="BE192" s="163">
        <f>IF(N192="základná",J192,0)</f>
        <v>0</v>
      </c>
      <c r="BF192" s="163">
        <f>IF(N192="znížená",J192,0)</f>
        <v>0</v>
      </c>
      <c r="BG192" s="163">
        <f>IF(N192="zákl. prenesená",J192,0)</f>
        <v>0</v>
      </c>
      <c r="BH192" s="163">
        <f>IF(N192="zníž. prenesená",J192,0)</f>
        <v>0</v>
      </c>
      <c r="BI192" s="163">
        <f>IF(N192="nulová",J192,0)</f>
        <v>0</v>
      </c>
      <c r="BJ192" s="16" t="s">
        <v>135</v>
      </c>
      <c r="BK192" s="163">
        <f>ROUND(I192*H192,2)</f>
        <v>0</v>
      </c>
      <c r="BL192" s="16" t="s">
        <v>208</v>
      </c>
      <c r="BM192" s="162" t="s">
        <v>725</v>
      </c>
    </row>
    <row r="193" spans="1:65" s="2" customFormat="1" ht="24.15" customHeight="1">
      <c r="A193" s="31"/>
      <c r="B193" s="149"/>
      <c r="C193" s="150" t="s">
        <v>315</v>
      </c>
      <c r="D193" s="150" t="s">
        <v>130</v>
      </c>
      <c r="E193" s="151" t="s">
        <v>726</v>
      </c>
      <c r="F193" s="152" t="s">
        <v>727</v>
      </c>
      <c r="G193" s="153" t="s">
        <v>133</v>
      </c>
      <c r="H193" s="154">
        <v>49.45</v>
      </c>
      <c r="I193" s="155"/>
      <c r="J193" s="156">
        <f>ROUND(I193*H193,2)</f>
        <v>0</v>
      </c>
      <c r="K193" s="157"/>
      <c r="L193" s="32"/>
      <c r="M193" s="185" t="s">
        <v>1</v>
      </c>
      <c r="N193" s="186" t="s">
        <v>39</v>
      </c>
      <c r="O193" s="187"/>
      <c r="P193" s="188">
        <f>O193*H193</f>
        <v>0</v>
      </c>
      <c r="Q193" s="188">
        <v>0</v>
      </c>
      <c r="R193" s="188">
        <f>Q193*H193</f>
        <v>0</v>
      </c>
      <c r="S193" s="188">
        <v>0</v>
      </c>
      <c r="T193" s="189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62" t="s">
        <v>208</v>
      </c>
      <c r="AT193" s="162" t="s">
        <v>130</v>
      </c>
      <c r="AU193" s="162" t="s">
        <v>135</v>
      </c>
      <c r="AY193" s="16" t="s">
        <v>127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6" t="s">
        <v>135</v>
      </c>
      <c r="BK193" s="163">
        <f>ROUND(I193*H193,2)</f>
        <v>0</v>
      </c>
      <c r="BL193" s="16" t="s">
        <v>208</v>
      </c>
      <c r="BM193" s="162" t="s">
        <v>728</v>
      </c>
    </row>
    <row r="194" spans="1:65" s="2" customFormat="1" ht="6.9" customHeight="1">
      <c r="A194" s="31"/>
      <c r="B194" s="49"/>
      <c r="C194" s="50"/>
      <c r="D194" s="50"/>
      <c r="E194" s="50"/>
      <c r="F194" s="50"/>
      <c r="G194" s="50"/>
      <c r="H194" s="50"/>
      <c r="I194" s="50"/>
      <c r="J194" s="50"/>
      <c r="K194" s="50"/>
      <c r="L194" s="32"/>
      <c r="M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</row>
  </sheetData>
  <autoFilter ref="C129:K193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4"/>
  <sheetViews>
    <sheetView showGridLines="0" topLeftCell="A155" workbookViewId="0">
      <selection activeCell="E10" sqref="E1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34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89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50" t="str">
        <f>'Rekapitulácia stavby'!K6</f>
        <v>,,Living Lab,, Dropie</v>
      </c>
      <c r="F7" s="251"/>
      <c r="G7" s="251"/>
      <c r="H7" s="251"/>
      <c r="L7" s="19"/>
    </row>
    <row r="8" spans="1:46" s="2" customFormat="1" ht="12" customHeight="1">
      <c r="A8" s="31"/>
      <c r="B8" s="32"/>
      <c r="C8" s="31"/>
      <c r="D8" s="26" t="s">
        <v>99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28" t="s">
        <v>88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2" t="str">
        <f>'Rekapitulácia stavby'!E14</f>
        <v>Vyplň údaj</v>
      </c>
      <c r="F18" s="244"/>
      <c r="G18" s="244"/>
      <c r="H18" s="244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48" t="s">
        <v>1</v>
      </c>
      <c r="F27" s="248"/>
      <c r="G27" s="248"/>
      <c r="H27" s="248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ROUND(J127,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37</v>
      </c>
      <c r="E33" s="37" t="s">
        <v>38</v>
      </c>
      <c r="F33" s="101">
        <f>ROUND((SUM(BE127:BE203)),  2)</f>
        <v>0</v>
      </c>
      <c r="G33" s="102"/>
      <c r="H33" s="102"/>
      <c r="I33" s="103">
        <v>0.2</v>
      </c>
      <c r="J33" s="101">
        <f>ROUND(((SUM(BE127:BE203))*I33),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39</v>
      </c>
      <c r="F34" s="101">
        <f>ROUND((SUM(BF127:BF203)),  2)</f>
        <v>0</v>
      </c>
      <c r="G34" s="102"/>
      <c r="H34" s="102"/>
      <c r="I34" s="103">
        <v>0.2</v>
      </c>
      <c r="J34" s="101">
        <f>ROUND(((SUM(BF127:BF203))*I34),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40</v>
      </c>
      <c r="F35" s="104">
        <f>ROUND((SUM(BG127:BG203)),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41</v>
      </c>
      <c r="F36" s="104">
        <f>ROUND((SUM(BH127:BH203)),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42</v>
      </c>
      <c r="F37" s="101">
        <f>ROUND((SUM(BI127:BI203)),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3.2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.2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3.2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100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0" t="str">
        <f>E7</f>
        <v>,,Living Lab,, Dropie</v>
      </c>
      <c r="F85" s="251"/>
      <c r="G85" s="251"/>
      <c r="H85" s="251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28" t="str">
        <f>E9</f>
        <v>SO05 PERGOLA V ZÁHRADE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101</v>
      </c>
      <c r="D94" s="106"/>
      <c r="E94" s="106"/>
      <c r="F94" s="106"/>
      <c r="G94" s="106"/>
      <c r="H94" s="106"/>
      <c r="I94" s="106"/>
      <c r="J94" s="115" t="s">
        <v>102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customHeight="1">
      <c r="A96" s="31"/>
      <c r="B96" s="32"/>
      <c r="C96" s="116" t="s">
        <v>103</v>
      </c>
      <c r="D96" s="31"/>
      <c r="E96" s="31"/>
      <c r="F96" s="31"/>
      <c r="G96" s="31"/>
      <c r="H96" s="31"/>
      <c r="I96" s="31"/>
      <c r="J96" s="73">
        <f>J127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104</v>
      </c>
    </row>
    <row r="97" spans="1:31" s="9" customFormat="1" ht="24.9" customHeight="1">
      <c r="B97" s="117"/>
      <c r="D97" s="118" t="s">
        <v>105</v>
      </c>
      <c r="E97" s="119"/>
      <c r="F97" s="119"/>
      <c r="G97" s="119"/>
      <c r="H97" s="119"/>
      <c r="I97" s="119"/>
      <c r="J97" s="120">
        <f>J128</f>
        <v>0</v>
      </c>
      <c r="L97" s="117"/>
    </row>
    <row r="98" spans="1:31" s="10" customFormat="1" ht="19.95" customHeight="1">
      <c r="B98" s="121"/>
      <c r="D98" s="122" t="s">
        <v>729</v>
      </c>
      <c r="E98" s="123"/>
      <c r="F98" s="123"/>
      <c r="G98" s="123"/>
      <c r="H98" s="123"/>
      <c r="I98" s="123"/>
      <c r="J98" s="124">
        <f>J129</f>
        <v>0</v>
      </c>
      <c r="L98" s="121"/>
    </row>
    <row r="99" spans="1:31" s="10" customFormat="1" ht="19.95" customHeight="1">
      <c r="B99" s="121"/>
      <c r="D99" s="122" t="s">
        <v>730</v>
      </c>
      <c r="E99" s="123"/>
      <c r="F99" s="123"/>
      <c r="G99" s="123"/>
      <c r="H99" s="123"/>
      <c r="I99" s="123"/>
      <c r="J99" s="124">
        <f>J135</f>
        <v>0</v>
      </c>
      <c r="L99" s="121"/>
    </row>
    <row r="100" spans="1:31" s="10" customFormat="1" ht="19.95" customHeight="1">
      <c r="B100" s="121"/>
      <c r="D100" s="122" t="s">
        <v>106</v>
      </c>
      <c r="E100" s="123"/>
      <c r="F100" s="123"/>
      <c r="G100" s="123"/>
      <c r="H100" s="123"/>
      <c r="I100" s="123"/>
      <c r="J100" s="124">
        <f>J143</f>
        <v>0</v>
      </c>
      <c r="L100" s="121"/>
    </row>
    <row r="101" spans="1:31" s="10" customFormat="1" ht="19.95" customHeight="1">
      <c r="B101" s="121"/>
      <c r="D101" s="122" t="s">
        <v>366</v>
      </c>
      <c r="E101" s="123"/>
      <c r="F101" s="123"/>
      <c r="G101" s="123"/>
      <c r="H101" s="123"/>
      <c r="I101" s="123"/>
      <c r="J101" s="124">
        <f>J156</f>
        <v>0</v>
      </c>
      <c r="L101" s="121"/>
    </row>
    <row r="102" spans="1:31" s="9" customFormat="1" ht="24.9" customHeight="1">
      <c r="B102" s="117"/>
      <c r="D102" s="118" t="s">
        <v>107</v>
      </c>
      <c r="E102" s="119"/>
      <c r="F102" s="119"/>
      <c r="G102" s="119"/>
      <c r="H102" s="119"/>
      <c r="I102" s="119"/>
      <c r="J102" s="120">
        <f>J158</f>
        <v>0</v>
      </c>
      <c r="L102" s="117"/>
    </row>
    <row r="103" spans="1:31" s="10" customFormat="1" ht="19.95" customHeight="1">
      <c r="B103" s="121"/>
      <c r="D103" s="122" t="s">
        <v>731</v>
      </c>
      <c r="E103" s="123"/>
      <c r="F103" s="123"/>
      <c r="G103" s="123"/>
      <c r="H103" s="123"/>
      <c r="I103" s="123"/>
      <c r="J103" s="124">
        <f>J159</f>
        <v>0</v>
      </c>
      <c r="L103" s="121"/>
    </row>
    <row r="104" spans="1:31" s="10" customFormat="1" ht="19.95" customHeight="1">
      <c r="B104" s="121"/>
      <c r="D104" s="122" t="s">
        <v>367</v>
      </c>
      <c r="E104" s="123"/>
      <c r="F104" s="123"/>
      <c r="G104" s="123"/>
      <c r="H104" s="123"/>
      <c r="I104" s="123"/>
      <c r="J104" s="124">
        <f>J164</f>
        <v>0</v>
      </c>
      <c r="L104" s="121"/>
    </row>
    <row r="105" spans="1:31" s="10" customFormat="1" ht="19.95" customHeight="1">
      <c r="B105" s="121"/>
      <c r="D105" s="122" t="s">
        <v>109</v>
      </c>
      <c r="E105" s="123"/>
      <c r="F105" s="123"/>
      <c r="G105" s="123"/>
      <c r="H105" s="123"/>
      <c r="I105" s="123"/>
      <c r="J105" s="124">
        <f>J168</f>
        <v>0</v>
      </c>
      <c r="L105" s="121"/>
    </row>
    <row r="106" spans="1:31" s="10" customFormat="1" ht="19.95" customHeight="1">
      <c r="B106" s="121"/>
      <c r="D106" s="122" t="s">
        <v>110</v>
      </c>
      <c r="E106" s="123"/>
      <c r="F106" s="123"/>
      <c r="G106" s="123"/>
      <c r="H106" s="123"/>
      <c r="I106" s="123"/>
      <c r="J106" s="124">
        <f>J198</f>
        <v>0</v>
      </c>
      <c r="L106" s="121"/>
    </row>
    <row r="107" spans="1:31" s="10" customFormat="1" ht="19.95" customHeight="1">
      <c r="B107" s="121"/>
      <c r="D107" s="122" t="s">
        <v>732</v>
      </c>
      <c r="E107" s="123"/>
      <c r="F107" s="123"/>
      <c r="G107" s="123"/>
      <c r="H107" s="123"/>
      <c r="I107" s="123"/>
      <c r="J107" s="124">
        <f>J202</f>
        <v>0</v>
      </c>
      <c r="L107" s="121"/>
    </row>
    <row r="108" spans="1:31" s="2" customFormat="1" ht="21.75" customHeight="1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" customHeight="1">
      <c r="A109" s="31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3" spans="1:63" s="2" customFormat="1" ht="6.9" customHeight="1">
      <c r="A113" s="31"/>
      <c r="B113" s="51"/>
      <c r="C113" s="52"/>
      <c r="D113" s="52"/>
      <c r="E113" s="52"/>
      <c r="F113" s="52"/>
      <c r="G113" s="52"/>
      <c r="H113" s="52"/>
      <c r="I113" s="52"/>
      <c r="J113" s="52"/>
      <c r="K113" s="52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4.9" customHeight="1">
      <c r="A114" s="31"/>
      <c r="B114" s="32"/>
      <c r="C114" s="20" t="s">
        <v>113</v>
      </c>
      <c r="D114" s="31"/>
      <c r="E114" s="31"/>
      <c r="F114" s="31"/>
      <c r="G114" s="31"/>
      <c r="H114" s="31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6.9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13</v>
      </c>
      <c r="D116" s="31"/>
      <c r="E116" s="31"/>
      <c r="F116" s="31"/>
      <c r="G116" s="31"/>
      <c r="H116" s="31"/>
      <c r="I116" s="31"/>
      <c r="J116" s="31"/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6.5" customHeight="1">
      <c r="A117" s="31"/>
      <c r="B117" s="32"/>
      <c r="C117" s="31"/>
      <c r="D117" s="31"/>
      <c r="E117" s="250" t="str">
        <f>E7</f>
        <v>,,Living Lab,, Dropie</v>
      </c>
      <c r="F117" s="251"/>
      <c r="G117" s="251"/>
      <c r="H117" s="251"/>
      <c r="I117" s="31"/>
      <c r="J117" s="31"/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99</v>
      </c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1"/>
      <c r="D119" s="31"/>
      <c r="E119" s="228" t="str">
        <f>E9</f>
        <v>SO05 PERGOLA V ZÁHRADE</v>
      </c>
      <c r="F119" s="249"/>
      <c r="G119" s="249"/>
      <c r="H119" s="249"/>
      <c r="I119" s="31"/>
      <c r="J119" s="31"/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" customHeight="1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17</v>
      </c>
      <c r="D121" s="31"/>
      <c r="E121" s="31"/>
      <c r="F121" s="24" t="str">
        <f>F12</f>
        <v>Kolárovská 55, Zemianska Olča 946 14</v>
      </c>
      <c r="G121" s="31"/>
      <c r="H121" s="31"/>
      <c r="I121" s="26" t="s">
        <v>19</v>
      </c>
      <c r="J121" s="57" t="str">
        <f>IF(J12="","",J12)</f>
        <v>28. 3. 2024</v>
      </c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15" customHeight="1">
      <c r="A123" s="31"/>
      <c r="B123" s="32"/>
      <c r="C123" s="26" t="s">
        <v>21</v>
      </c>
      <c r="D123" s="31"/>
      <c r="E123" s="31"/>
      <c r="F123" s="24" t="str">
        <f>E15</f>
        <v>SEV SAŽP Dropie</v>
      </c>
      <c r="G123" s="31"/>
      <c r="H123" s="31"/>
      <c r="I123" s="26" t="s">
        <v>27</v>
      </c>
      <c r="J123" s="29" t="str">
        <f>E21</f>
        <v>ING. LIBOR STEHLÍK</v>
      </c>
      <c r="K123" s="31"/>
      <c r="L123" s="44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15" customHeight="1">
      <c r="A124" s="31"/>
      <c r="B124" s="32"/>
      <c r="C124" s="26" t="s">
        <v>25</v>
      </c>
      <c r="D124" s="31"/>
      <c r="E124" s="31"/>
      <c r="F124" s="24" t="str">
        <f>IF(E18="","",E18)</f>
        <v>Vyplň údaj</v>
      </c>
      <c r="G124" s="31"/>
      <c r="H124" s="31"/>
      <c r="I124" s="26" t="s">
        <v>30</v>
      </c>
      <c r="J124" s="29" t="str">
        <f>E24</f>
        <v>Ing. Ján Koričanský</v>
      </c>
      <c r="K124" s="31"/>
      <c r="L124" s="44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1"/>
      <c r="D125" s="31"/>
      <c r="E125" s="31"/>
      <c r="F125" s="31"/>
      <c r="G125" s="31"/>
      <c r="H125" s="31"/>
      <c r="I125" s="31"/>
      <c r="J125" s="31"/>
      <c r="K125" s="31"/>
      <c r="L125" s="44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25"/>
      <c r="B126" s="126"/>
      <c r="C126" s="127" t="s">
        <v>114</v>
      </c>
      <c r="D126" s="128" t="s">
        <v>58</v>
      </c>
      <c r="E126" s="128" t="s">
        <v>54</v>
      </c>
      <c r="F126" s="128" t="s">
        <v>55</v>
      </c>
      <c r="G126" s="128" t="s">
        <v>115</v>
      </c>
      <c r="H126" s="128" t="s">
        <v>116</v>
      </c>
      <c r="I126" s="128" t="s">
        <v>117</v>
      </c>
      <c r="J126" s="129" t="s">
        <v>102</v>
      </c>
      <c r="K126" s="130" t="s">
        <v>118</v>
      </c>
      <c r="L126" s="131"/>
      <c r="M126" s="64" t="s">
        <v>1</v>
      </c>
      <c r="N126" s="65" t="s">
        <v>37</v>
      </c>
      <c r="O126" s="65" t="s">
        <v>119</v>
      </c>
      <c r="P126" s="65" t="s">
        <v>120</v>
      </c>
      <c r="Q126" s="65" t="s">
        <v>121</v>
      </c>
      <c r="R126" s="65" t="s">
        <v>122</v>
      </c>
      <c r="S126" s="65" t="s">
        <v>123</v>
      </c>
      <c r="T126" s="66" t="s">
        <v>124</v>
      </c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</row>
    <row r="127" spans="1:63" s="2" customFormat="1" ht="22.95" customHeight="1">
      <c r="A127" s="31"/>
      <c r="B127" s="32"/>
      <c r="C127" s="71" t="s">
        <v>103</v>
      </c>
      <c r="D127" s="31"/>
      <c r="E127" s="31"/>
      <c r="F127" s="31"/>
      <c r="G127" s="31"/>
      <c r="H127" s="31"/>
      <c r="I127" s="31"/>
      <c r="J127" s="132">
        <f>BK127</f>
        <v>0</v>
      </c>
      <c r="K127" s="31"/>
      <c r="L127" s="32"/>
      <c r="M127" s="67"/>
      <c r="N127" s="58"/>
      <c r="O127" s="68"/>
      <c r="P127" s="133">
        <f>P128+P158</f>
        <v>0</v>
      </c>
      <c r="Q127" s="68"/>
      <c r="R127" s="133">
        <f>R128+R158</f>
        <v>0</v>
      </c>
      <c r="S127" s="68"/>
      <c r="T127" s="134">
        <f>T128+T158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6" t="s">
        <v>72</v>
      </c>
      <c r="AU127" s="16" t="s">
        <v>104</v>
      </c>
      <c r="BK127" s="135">
        <f>BK128+BK158</f>
        <v>0</v>
      </c>
    </row>
    <row r="128" spans="1:63" s="12" customFormat="1" ht="25.95" customHeight="1">
      <c r="B128" s="136"/>
      <c r="D128" s="137" t="s">
        <v>72</v>
      </c>
      <c r="E128" s="138" t="s">
        <v>125</v>
      </c>
      <c r="F128" s="138" t="s">
        <v>126</v>
      </c>
      <c r="I128" s="139"/>
      <c r="J128" s="140">
        <f>BK128</f>
        <v>0</v>
      </c>
      <c r="L128" s="136"/>
      <c r="M128" s="141"/>
      <c r="N128" s="142"/>
      <c r="O128" s="142"/>
      <c r="P128" s="143">
        <f>P129+P135+P143+P156</f>
        <v>0</v>
      </c>
      <c r="Q128" s="142"/>
      <c r="R128" s="143">
        <f>R129+R135+R143+R156</f>
        <v>0</v>
      </c>
      <c r="S128" s="142"/>
      <c r="T128" s="144">
        <f>T129+T135+T143+T156</f>
        <v>0</v>
      </c>
      <c r="AR128" s="137" t="s">
        <v>80</v>
      </c>
      <c r="AT128" s="145" t="s">
        <v>72</v>
      </c>
      <c r="AU128" s="145" t="s">
        <v>73</v>
      </c>
      <c r="AY128" s="137" t="s">
        <v>127</v>
      </c>
      <c r="BK128" s="146">
        <f>BK129+BK135+BK143+BK156</f>
        <v>0</v>
      </c>
    </row>
    <row r="129" spans="1:65" s="12" customFormat="1" ht="22.95" customHeight="1">
      <c r="B129" s="136"/>
      <c r="D129" s="137" t="s">
        <v>72</v>
      </c>
      <c r="E129" s="147" t="s">
        <v>80</v>
      </c>
      <c r="F129" s="147" t="s">
        <v>733</v>
      </c>
      <c r="I129" s="139"/>
      <c r="J129" s="148">
        <f>BK129</f>
        <v>0</v>
      </c>
      <c r="L129" s="136"/>
      <c r="M129" s="141"/>
      <c r="N129" s="142"/>
      <c r="O129" s="142"/>
      <c r="P129" s="143">
        <f>SUM(P130:P134)</f>
        <v>0</v>
      </c>
      <c r="Q129" s="142"/>
      <c r="R129" s="143">
        <f>SUM(R130:R134)</f>
        <v>0</v>
      </c>
      <c r="S129" s="142"/>
      <c r="T129" s="144">
        <f>SUM(T130:T134)</f>
        <v>0</v>
      </c>
      <c r="AR129" s="137" t="s">
        <v>80</v>
      </c>
      <c r="AT129" s="145" t="s">
        <v>72</v>
      </c>
      <c r="AU129" s="145" t="s">
        <v>80</v>
      </c>
      <c r="AY129" s="137" t="s">
        <v>127</v>
      </c>
      <c r="BK129" s="146">
        <f>SUM(BK130:BK134)</f>
        <v>0</v>
      </c>
    </row>
    <row r="130" spans="1:65" s="2" customFormat="1" ht="24.15" customHeight="1">
      <c r="A130" s="31"/>
      <c r="B130" s="149"/>
      <c r="C130" s="150" t="s">
        <v>80</v>
      </c>
      <c r="D130" s="150" t="s">
        <v>130</v>
      </c>
      <c r="E130" s="151" t="s">
        <v>734</v>
      </c>
      <c r="F130" s="152" t="s">
        <v>735</v>
      </c>
      <c r="G130" s="153" t="s">
        <v>464</v>
      </c>
      <c r="H130" s="154">
        <v>5.9</v>
      </c>
      <c r="I130" s="155"/>
      <c r="J130" s="156">
        <f>ROUND(I130*H130,2)</f>
        <v>0</v>
      </c>
      <c r="K130" s="157"/>
      <c r="L130" s="32"/>
      <c r="M130" s="158" t="s">
        <v>1</v>
      </c>
      <c r="N130" s="159" t="s">
        <v>39</v>
      </c>
      <c r="O130" s="60"/>
      <c r="P130" s="160">
        <f>O130*H130</f>
        <v>0</v>
      </c>
      <c r="Q130" s="160">
        <v>0</v>
      </c>
      <c r="R130" s="160">
        <f>Q130*H130</f>
        <v>0</v>
      </c>
      <c r="S130" s="160">
        <v>0</v>
      </c>
      <c r="T130" s="161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134</v>
      </c>
      <c r="AT130" s="162" t="s">
        <v>130</v>
      </c>
      <c r="AU130" s="162" t="s">
        <v>135</v>
      </c>
      <c r="AY130" s="16" t="s">
        <v>127</v>
      </c>
      <c r="BE130" s="163">
        <f>IF(N130="základná",J130,0)</f>
        <v>0</v>
      </c>
      <c r="BF130" s="163">
        <f>IF(N130="znížená",J130,0)</f>
        <v>0</v>
      </c>
      <c r="BG130" s="163">
        <f>IF(N130="zákl. prenesená",J130,0)</f>
        <v>0</v>
      </c>
      <c r="BH130" s="163">
        <f>IF(N130="zníž. prenesená",J130,0)</f>
        <v>0</v>
      </c>
      <c r="BI130" s="163">
        <f>IF(N130="nulová",J130,0)</f>
        <v>0</v>
      </c>
      <c r="BJ130" s="16" t="s">
        <v>135</v>
      </c>
      <c r="BK130" s="163">
        <f>ROUND(I130*H130,2)</f>
        <v>0</v>
      </c>
      <c r="BL130" s="16" t="s">
        <v>134</v>
      </c>
      <c r="BM130" s="162" t="s">
        <v>736</v>
      </c>
    </row>
    <row r="131" spans="1:65" s="2" customFormat="1" ht="16.5" customHeight="1">
      <c r="A131" s="31"/>
      <c r="B131" s="149"/>
      <c r="C131" s="150" t="s">
        <v>135</v>
      </c>
      <c r="D131" s="150" t="s">
        <v>130</v>
      </c>
      <c r="E131" s="151" t="s">
        <v>737</v>
      </c>
      <c r="F131" s="152" t="s">
        <v>738</v>
      </c>
      <c r="G131" s="153" t="s">
        <v>464</v>
      </c>
      <c r="H131" s="154">
        <v>1</v>
      </c>
      <c r="I131" s="155"/>
      <c r="J131" s="156">
        <f>ROUND(I131*H131,2)</f>
        <v>0</v>
      </c>
      <c r="K131" s="157"/>
      <c r="L131" s="32"/>
      <c r="M131" s="158" t="s">
        <v>1</v>
      </c>
      <c r="N131" s="159" t="s">
        <v>39</v>
      </c>
      <c r="O131" s="60"/>
      <c r="P131" s="160">
        <f>O131*H131</f>
        <v>0</v>
      </c>
      <c r="Q131" s="160">
        <v>0</v>
      </c>
      <c r="R131" s="160">
        <f>Q131*H131</f>
        <v>0</v>
      </c>
      <c r="S131" s="160">
        <v>0</v>
      </c>
      <c r="T131" s="161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2" t="s">
        <v>134</v>
      </c>
      <c r="AT131" s="162" t="s">
        <v>130</v>
      </c>
      <c r="AU131" s="162" t="s">
        <v>135</v>
      </c>
      <c r="AY131" s="16" t="s">
        <v>127</v>
      </c>
      <c r="BE131" s="163">
        <f>IF(N131="základná",J131,0)</f>
        <v>0</v>
      </c>
      <c r="BF131" s="163">
        <f>IF(N131="znížená",J131,0)</f>
        <v>0</v>
      </c>
      <c r="BG131" s="163">
        <f>IF(N131="zákl. prenesená",J131,0)</f>
        <v>0</v>
      </c>
      <c r="BH131" s="163">
        <f>IF(N131="zníž. prenesená",J131,0)</f>
        <v>0</v>
      </c>
      <c r="BI131" s="163">
        <f>IF(N131="nulová",J131,0)</f>
        <v>0</v>
      </c>
      <c r="BJ131" s="16" t="s">
        <v>135</v>
      </c>
      <c r="BK131" s="163">
        <f>ROUND(I131*H131,2)</f>
        <v>0</v>
      </c>
      <c r="BL131" s="16" t="s">
        <v>134</v>
      </c>
      <c r="BM131" s="162" t="s">
        <v>739</v>
      </c>
    </row>
    <row r="132" spans="1:65" s="2" customFormat="1" ht="24.15" customHeight="1">
      <c r="A132" s="31"/>
      <c r="B132" s="149"/>
      <c r="C132" s="150" t="s">
        <v>142</v>
      </c>
      <c r="D132" s="150" t="s">
        <v>130</v>
      </c>
      <c r="E132" s="151" t="s">
        <v>740</v>
      </c>
      <c r="F132" s="152" t="s">
        <v>741</v>
      </c>
      <c r="G132" s="153" t="s">
        <v>464</v>
      </c>
      <c r="H132" s="154">
        <v>1</v>
      </c>
      <c r="I132" s="155"/>
      <c r="J132" s="156">
        <f>ROUND(I132*H132,2)</f>
        <v>0</v>
      </c>
      <c r="K132" s="157"/>
      <c r="L132" s="32"/>
      <c r="M132" s="158" t="s">
        <v>1</v>
      </c>
      <c r="N132" s="159" t="s">
        <v>39</v>
      </c>
      <c r="O132" s="60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2" t="s">
        <v>134</v>
      </c>
      <c r="AT132" s="162" t="s">
        <v>130</v>
      </c>
      <c r="AU132" s="162" t="s">
        <v>135</v>
      </c>
      <c r="AY132" s="16" t="s">
        <v>127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6" t="s">
        <v>135</v>
      </c>
      <c r="BK132" s="163">
        <f>ROUND(I132*H132,2)</f>
        <v>0</v>
      </c>
      <c r="BL132" s="16" t="s">
        <v>134</v>
      </c>
      <c r="BM132" s="162" t="s">
        <v>742</v>
      </c>
    </row>
    <row r="133" spans="1:65" s="2" customFormat="1" ht="21.75" customHeight="1">
      <c r="A133" s="31"/>
      <c r="B133" s="149"/>
      <c r="C133" s="150" t="s">
        <v>134</v>
      </c>
      <c r="D133" s="150" t="s">
        <v>130</v>
      </c>
      <c r="E133" s="151" t="s">
        <v>743</v>
      </c>
      <c r="F133" s="152" t="s">
        <v>744</v>
      </c>
      <c r="G133" s="153" t="s">
        <v>464</v>
      </c>
      <c r="H133" s="154">
        <v>2.5</v>
      </c>
      <c r="I133" s="155"/>
      <c r="J133" s="156">
        <f>ROUND(I133*H133,2)</f>
        <v>0</v>
      </c>
      <c r="K133" s="157"/>
      <c r="L133" s="32"/>
      <c r="M133" s="158" t="s">
        <v>1</v>
      </c>
      <c r="N133" s="159" t="s">
        <v>39</v>
      </c>
      <c r="O133" s="60"/>
      <c r="P133" s="160">
        <f>O133*H133</f>
        <v>0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134</v>
      </c>
      <c r="AT133" s="162" t="s">
        <v>130</v>
      </c>
      <c r="AU133" s="162" t="s">
        <v>135</v>
      </c>
      <c r="AY133" s="16" t="s">
        <v>127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6" t="s">
        <v>135</v>
      </c>
      <c r="BK133" s="163">
        <f>ROUND(I133*H133,2)</f>
        <v>0</v>
      </c>
      <c r="BL133" s="16" t="s">
        <v>134</v>
      </c>
      <c r="BM133" s="162" t="s">
        <v>745</v>
      </c>
    </row>
    <row r="134" spans="1:65" s="2" customFormat="1" ht="37.950000000000003" customHeight="1">
      <c r="A134" s="31"/>
      <c r="B134" s="149"/>
      <c r="C134" s="150" t="s">
        <v>149</v>
      </c>
      <c r="D134" s="150" t="s">
        <v>130</v>
      </c>
      <c r="E134" s="151" t="s">
        <v>746</v>
      </c>
      <c r="F134" s="152" t="s">
        <v>747</v>
      </c>
      <c r="G134" s="153" t="s">
        <v>464</v>
      </c>
      <c r="H134" s="154">
        <v>2.5</v>
      </c>
      <c r="I134" s="155"/>
      <c r="J134" s="156">
        <f>ROUND(I134*H134,2)</f>
        <v>0</v>
      </c>
      <c r="K134" s="157"/>
      <c r="L134" s="32"/>
      <c r="M134" s="158" t="s">
        <v>1</v>
      </c>
      <c r="N134" s="159" t="s">
        <v>39</v>
      </c>
      <c r="O134" s="60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134</v>
      </c>
      <c r="AT134" s="162" t="s">
        <v>130</v>
      </c>
      <c r="AU134" s="162" t="s">
        <v>135</v>
      </c>
      <c r="AY134" s="16" t="s">
        <v>127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6" t="s">
        <v>135</v>
      </c>
      <c r="BK134" s="163">
        <f>ROUND(I134*H134,2)</f>
        <v>0</v>
      </c>
      <c r="BL134" s="16" t="s">
        <v>134</v>
      </c>
      <c r="BM134" s="162" t="s">
        <v>748</v>
      </c>
    </row>
    <row r="135" spans="1:65" s="12" customFormat="1" ht="22.95" customHeight="1">
      <c r="B135" s="136"/>
      <c r="D135" s="137" t="s">
        <v>72</v>
      </c>
      <c r="E135" s="147" t="s">
        <v>135</v>
      </c>
      <c r="F135" s="147" t="s">
        <v>749</v>
      </c>
      <c r="I135" s="139"/>
      <c r="J135" s="148">
        <f>BK135</f>
        <v>0</v>
      </c>
      <c r="L135" s="136"/>
      <c r="M135" s="141"/>
      <c r="N135" s="142"/>
      <c r="O135" s="142"/>
      <c r="P135" s="143">
        <f>SUM(P136:P142)</f>
        <v>0</v>
      </c>
      <c r="Q135" s="142"/>
      <c r="R135" s="143">
        <f>SUM(R136:R142)</f>
        <v>0</v>
      </c>
      <c r="S135" s="142"/>
      <c r="T135" s="144">
        <f>SUM(T136:T142)</f>
        <v>0</v>
      </c>
      <c r="AR135" s="137" t="s">
        <v>80</v>
      </c>
      <c r="AT135" s="145" t="s">
        <v>72</v>
      </c>
      <c r="AU135" s="145" t="s">
        <v>80</v>
      </c>
      <c r="AY135" s="137" t="s">
        <v>127</v>
      </c>
      <c r="BK135" s="146">
        <f>SUM(BK136:BK142)</f>
        <v>0</v>
      </c>
    </row>
    <row r="136" spans="1:65" s="2" customFormat="1" ht="16.5" customHeight="1">
      <c r="A136" s="31"/>
      <c r="B136" s="149"/>
      <c r="C136" s="150" t="s">
        <v>153</v>
      </c>
      <c r="D136" s="150" t="s">
        <v>130</v>
      </c>
      <c r="E136" s="151" t="s">
        <v>750</v>
      </c>
      <c r="F136" s="152" t="s">
        <v>751</v>
      </c>
      <c r="G136" s="153" t="s">
        <v>464</v>
      </c>
      <c r="H136" s="154">
        <v>2.9</v>
      </c>
      <c r="I136" s="155"/>
      <c r="J136" s="156">
        <f t="shared" ref="J136:J142" si="0">ROUND(I136*H136,2)</f>
        <v>0</v>
      </c>
      <c r="K136" s="157"/>
      <c r="L136" s="32"/>
      <c r="M136" s="158" t="s">
        <v>1</v>
      </c>
      <c r="N136" s="159" t="s">
        <v>39</v>
      </c>
      <c r="O136" s="60"/>
      <c r="P136" s="160">
        <f t="shared" ref="P136:P142" si="1">O136*H136</f>
        <v>0</v>
      </c>
      <c r="Q136" s="160">
        <v>0</v>
      </c>
      <c r="R136" s="160">
        <f t="shared" ref="R136:R142" si="2">Q136*H136</f>
        <v>0</v>
      </c>
      <c r="S136" s="160">
        <v>0</v>
      </c>
      <c r="T136" s="161">
        <f t="shared" ref="T136:T142" si="3"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134</v>
      </c>
      <c r="AT136" s="162" t="s">
        <v>130</v>
      </c>
      <c r="AU136" s="162" t="s">
        <v>135</v>
      </c>
      <c r="AY136" s="16" t="s">
        <v>127</v>
      </c>
      <c r="BE136" s="163">
        <f t="shared" ref="BE136:BE142" si="4">IF(N136="základná",J136,0)</f>
        <v>0</v>
      </c>
      <c r="BF136" s="163">
        <f t="shared" ref="BF136:BF142" si="5">IF(N136="znížená",J136,0)</f>
        <v>0</v>
      </c>
      <c r="BG136" s="163">
        <f t="shared" ref="BG136:BG142" si="6">IF(N136="zákl. prenesená",J136,0)</f>
        <v>0</v>
      </c>
      <c r="BH136" s="163">
        <f t="shared" ref="BH136:BH142" si="7">IF(N136="zníž. prenesená",J136,0)</f>
        <v>0</v>
      </c>
      <c r="BI136" s="163">
        <f t="shared" ref="BI136:BI142" si="8">IF(N136="nulová",J136,0)</f>
        <v>0</v>
      </c>
      <c r="BJ136" s="16" t="s">
        <v>135</v>
      </c>
      <c r="BK136" s="163">
        <f t="shared" ref="BK136:BK142" si="9">ROUND(I136*H136,2)</f>
        <v>0</v>
      </c>
      <c r="BL136" s="16" t="s">
        <v>134</v>
      </c>
      <c r="BM136" s="162" t="s">
        <v>752</v>
      </c>
    </row>
    <row r="137" spans="1:65" s="2" customFormat="1" ht="21.75" customHeight="1">
      <c r="A137" s="31"/>
      <c r="B137" s="149"/>
      <c r="C137" s="150" t="s">
        <v>157</v>
      </c>
      <c r="D137" s="150" t="s">
        <v>130</v>
      </c>
      <c r="E137" s="151" t="s">
        <v>753</v>
      </c>
      <c r="F137" s="152" t="s">
        <v>754</v>
      </c>
      <c r="G137" s="153" t="s">
        <v>133</v>
      </c>
      <c r="H137" s="154">
        <v>10</v>
      </c>
      <c r="I137" s="155"/>
      <c r="J137" s="156">
        <f t="shared" si="0"/>
        <v>0</v>
      </c>
      <c r="K137" s="157"/>
      <c r="L137" s="32"/>
      <c r="M137" s="158" t="s">
        <v>1</v>
      </c>
      <c r="N137" s="159" t="s">
        <v>39</v>
      </c>
      <c r="O137" s="60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134</v>
      </c>
      <c r="AT137" s="162" t="s">
        <v>130</v>
      </c>
      <c r="AU137" s="162" t="s">
        <v>135</v>
      </c>
      <c r="AY137" s="16" t="s">
        <v>127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6" t="s">
        <v>135</v>
      </c>
      <c r="BK137" s="163">
        <f t="shared" si="9"/>
        <v>0</v>
      </c>
      <c r="BL137" s="16" t="s">
        <v>134</v>
      </c>
      <c r="BM137" s="162" t="s">
        <v>755</v>
      </c>
    </row>
    <row r="138" spans="1:65" s="2" customFormat="1" ht="24.15" customHeight="1">
      <c r="A138" s="31"/>
      <c r="B138" s="149"/>
      <c r="C138" s="150" t="s">
        <v>164</v>
      </c>
      <c r="D138" s="150" t="s">
        <v>130</v>
      </c>
      <c r="E138" s="151" t="s">
        <v>756</v>
      </c>
      <c r="F138" s="152" t="s">
        <v>757</v>
      </c>
      <c r="G138" s="153" t="s">
        <v>133</v>
      </c>
      <c r="H138" s="154">
        <v>10</v>
      </c>
      <c r="I138" s="155"/>
      <c r="J138" s="156">
        <f t="shared" si="0"/>
        <v>0</v>
      </c>
      <c r="K138" s="157"/>
      <c r="L138" s="32"/>
      <c r="M138" s="158" t="s">
        <v>1</v>
      </c>
      <c r="N138" s="159" t="s">
        <v>39</v>
      </c>
      <c r="O138" s="60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2" t="s">
        <v>134</v>
      </c>
      <c r="AT138" s="162" t="s">
        <v>130</v>
      </c>
      <c r="AU138" s="162" t="s">
        <v>135</v>
      </c>
      <c r="AY138" s="16" t="s">
        <v>127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6" t="s">
        <v>135</v>
      </c>
      <c r="BK138" s="163">
        <f t="shared" si="9"/>
        <v>0</v>
      </c>
      <c r="BL138" s="16" t="s">
        <v>134</v>
      </c>
      <c r="BM138" s="162" t="s">
        <v>758</v>
      </c>
    </row>
    <row r="139" spans="1:65" s="2" customFormat="1" ht="16.5" customHeight="1">
      <c r="A139" s="31"/>
      <c r="B139" s="149"/>
      <c r="C139" s="150" t="s">
        <v>128</v>
      </c>
      <c r="D139" s="150" t="s">
        <v>130</v>
      </c>
      <c r="E139" s="151" t="s">
        <v>759</v>
      </c>
      <c r="F139" s="152" t="s">
        <v>760</v>
      </c>
      <c r="G139" s="153" t="s">
        <v>239</v>
      </c>
      <c r="H139" s="154">
        <v>0.05</v>
      </c>
      <c r="I139" s="155"/>
      <c r="J139" s="156">
        <f t="shared" si="0"/>
        <v>0</v>
      </c>
      <c r="K139" s="157"/>
      <c r="L139" s="32"/>
      <c r="M139" s="158" t="s">
        <v>1</v>
      </c>
      <c r="N139" s="159" t="s">
        <v>39</v>
      </c>
      <c r="O139" s="60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2" t="s">
        <v>134</v>
      </c>
      <c r="AT139" s="162" t="s">
        <v>130</v>
      </c>
      <c r="AU139" s="162" t="s">
        <v>135</v>
      </c>
      <c r="AY139" s="16" t="s">
        <v>127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6" t="s">
        <v>135</v>
      </c>
      <c r="BK139" s="163">
        <f t="shared" si="9"/>
        <v>0</v>
      </c>
      <c r="BL139" s="16" t="s">
        <v>134</v>
      </c>
      <c r="BM139" s="162" t="s">
        <v>761</v>
      </c>
    </row>
    <row r="140" spans="1:65" s="2" customFormat="1" ht="16.5" customHeight="1">
      <c r="A140" s="31"/>
      <c r="B140" s="149"/>
      <c r="C140" s="150" t="s">
        <v>173</v>
      </c>
      <c r="D140" s="150" t="s">
        <v>130</v>
      </c>
      <c r="E140" s="151" t="s">
        <v>762</v>
      </c>
      <c r="F140" s="152" t="s">
        <v>763</v>
      </c>
      <c r="G140" s="153" t="s">
        <v>464</v>
      </c>
      <c r="H140" s="154">
        <v>0.9</v>
      </c>
      <c r="I140" s="155"/>
      <c r="J140" s="156">
        <f t="shared" si="0"/>
        <v>0</v>
      </c>
      <c r="K140" s="157"/>
      <c r="L140" s="32"/>
      <c r="M140" s="158" t="s">
        <v>1</v>
      </c>
      <c r="N140" s="159" t="s">
        <v>39</v>
      </c>
      <c r="O140" s="60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2" t="s">
        <v>134</v>
      </c>
      <c r="AT140" s="162" t="s">
        <v>130</v>
      </c>
      <c r="AU140" s="162" t="s">
        <v>135</v>
      </c>
      <c r="AY140" s="16" t="s">
        <v>127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6" t="s">
        <v>135</v>
      </c>
      <c r="BK140" s="163">
        <f t="shared" si="9"/>
        <v>0</v>
      </c>
      <c r="BL140" s="16" t="s">
        <v>134</v>
      </c>
      <c r="BM140" s="162" t="s">
        <v>764</v>
      </c>
    </row>
    <row r="141" spans="1:65" s="2" customFormat="1" ht="16.5" customHeight="1">
      <c r="A141" s="31"/>
      <c r="B141" s="149"/>
      <c r="C141" s="150" t="s">
        <v>177</v>
      </c>
      <c r="D141" s="150" t="s">
        <v>130</v>
      </c>
      <c r="E141" s="151" t="s">
        <v>765</v>
      </c>
      <c r="F141" s="152" t="s">
        <v>766</v>
      </c>
      <c r="G141" s="153" t="s">
        <v>239</v>
      </c>
      <c r="H141" s="154">
        <v>6.2E-2</v>
      </c>
      <c r="I141" s="155"/>
      <c r="J141" s="156">
        <f t="shared" si="0"/>
        <v>0</v>
      </c>
      <c r="K141" s="157"/>
      <c r="L141" s="32"/>
      <c r="M141" s="158" t="s">
        <v>1</v>
      </c>
      <c r="N141" s="159" t="s">
        <v>39</v>
      </c>
      <c r="O141" s="60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2" t="s">
        <v>134</v>
      </c>
      <c r="AT141" s="162" t="s">
        <v>130</v>
      </c>
      <c r="AU141" s="162" t="s">
        <v>135</v>
      </c>
      <c r="AY141" s="16" t="s">
        <v>127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6" t="s">
        <v>135</v>
      </c>
      <c r="BK141" s="163">
        <f t="shared" si="9"/>
        <v>0</v>
      </c>
      <c r="BL141" s="16" t="s">
        <v>134</v>
      </c>
      <c r="BM141" s="162" t="s">
        <v>767</v>
      </c>
    </row>
    <row r="142" spans="1:65" s="2" customFormat="1" ht="24.15" customHeight="1">
      <c r="A142" s="31"/>
      <c r="B142" s="149"/>
      <c r="C142" s="150" t="s">
        <v>181</v>
      </c>
      <c r="D142" s="150" t="s">
        <v>130</v>
      </c>
      <c r="E142" s="151" t="s">
        <v>768</v>
      </c>
      <c r="F142" s="152" t="s">
        <v>769</v>
      </c>
      <c r="G142" s="153" t="s">
        <v>133</v>
      </c>
      <c r="H142" s="154">
        <v>57.84</v>
      </c>
      <c r="I142" s="155"/>
      <c r="J142" s="156">
        <f t="shared" si="0"/>
        <v>0</v>
      </c>
      <c r="K142" s="157"/>
      <c r="L142" s="32"/>
      <c r="M142" s="158" t="s">
        <v>1</v>
      </c>
      <c r="N142" s="159" t="s">
        <v>39</v>
      </c>
      <c r="O142" s="60"/>
      <c r="P142" s="160">
        <f t="shared" si="1"/>
        <v>0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2" t="s">
        <v>134</v>
      </c>
      <c r="AT142" s="162" t="s">
        <v>130</v>
      </c>
      <c r="AU142" s="162" t="s">
        <v>135</v>
      </c>
      <c r="AY142" s="16" t="s">
        <v>127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6" t="s">
        <v>135</v>
      </c>
      <c r="BK142" s="163">
        <f t="shared" si="9"/>
        <v>0</v>
      </c>
      <c r="BL142" s="16" t="s">
        <v>134</v>
      </c>
      <c r="BM142" s="162" t="s">
        <v>770</v>
      </c>
    </row>
    <row r="143" spans="1:65" s="12" customFormat="1" ht="22.95" customHeight="1">
      <c r="B143" s="136"/>
      <c r="D143" s="137" t="s">
        <v>72</v>
      </c>
      <c r="E143" s="147" t="s">
        <v>128</v>
      </c>
      <c r="F143" s="147" t="s">
        <v>129</v>
      </c>
      <c r="I143" s="139"/>
      <c r="J143" s="148">
        <f>BK143</f>
        <v>0</v>
      </c>
      <c r="L143" s="136"/>
      <c r="M143" s="141"/>
      <c r="N143" s="142"/>
      <c r="O143" s="142"/>
      <c r="P143" s="143">
        <f>SUM(P144:P155)</f>
        <v>0</v>
      </c>
      <c r="Q143" s="142"/>
      <c r="R143" s="143">
        <f>SUM(R144:R155)</f>
        <v>0</v>
      </c>
      <c r="S143" s="142"/>
      <c r="T143" s="144">
        <f>SUM(T144:T155)</f>
        <v>0</v>
      </c>
      <c r="AR143" s="137" t="s">
        <v>80</v>
      </c>
      <c r="AT143" s="145" t="s">
        <v>72</v>
      </c>
      <c r="AU143" s="145" t="s">
        <v>80</v>
      </c>
      <c r="AY143" s="137" t="s">
        <v>127</v>
      </c>
      <c r="BK143" s="146">
        <f>SUM(BK144:BK155)</f>
        <v>0</v>
      </c>
    </row>
    <row r="144" spans="1:65" s="2" customFormat="1" ht="16.5" customHeight="1">
      <c r="A144" s="31"/>
      <c r="B144" s="149"/>
      <c r="C144" s="150" t="s">
        <v>186</v>
      </c>
      <c r="D144" s="150" t="s">
        <v>130</v>
      </c>
      <c r="E144" s="151" t="s">
        <v>771</v>
      </c>
      <c r="F144" s="152" t="s">
        <v>772</v>
      </c>
      <c r="G144" s="153" t="s">
        <v>160</v>
      </c>
      <c r="H144" s="154">
        <v>39.6</v>
      </c>
      <c r="I144" s="155"/>
      <c r="J144" s="156">
        <f>ROUND(I144*H144,2)</f>
        <v>0</v>
      </c>
      <c r="K144" s="157"/>
      <c r="L144" s="32"/>
      <c r="M144" s="158" t="s">
        <v>1</v>
      </c>
      <c r="N144" s="159" t="s">
        <v>39</v>
      </c>
      <c r="O144" s="60"/>
      <c r="P144" s="160">
        <f>O144*H144</f>
        <v>0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2" t="s">
        <v>134</v>
      </c>
      <c r="AT144" s="162" t="s">
        <v>130</v>
      </c>
      <c r="AU144" s="162" t="s">
        <v>135</v>
      </c>
      <c r="AY144" s="16" t="s">
        <v>127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6" t="s">
        <v>135</v>
      </c>
      <c r="BK144" s="163">
        <f>ROUND(I144*H144,2)</f>
        <v>0</v>
      </c>
      <c r="BL144" s="16" t="s">
        <v>134</v>
      </c>
      <c r="BM144" s="162" t="s">
        <v>773</v>
      </c>
    </row>
    <row r="145" spans="1:65" s="2" customFormat="1" ht="16.5" customHeight="1">
      <c r="A145" s="31"/>
      <c r="B145" s="149"/>
      <c r="C145" s="190" t="s">
        <v>191</v>
      </c>
      <c r="D145" s="190" t="s">
        <v>410</v>
      </c>
      <c r="E145" s="191" t="s">
        <v>774</v>
      </c>
      <c r="F145" s="192" t="s">
        <v>775</v>
      </c>
      <c r="G145" s="193" t="s">
        <v>265</v>
      </c>
      <c r="H145" s="194">
        <v>39.996000000000002</v>
      </c>
      <c r="I145" s="195"/>
      <c r="J145" s="196">
        <f>ROUND(I145*H145,2)</f>
        <v>0</v>
      </c>
      <c r="K145" s="197"/>
      <c r="L145" s="198"/>
      <c r="M145" s="199" t="s">
        <v>1</v>
      </c>
      <c r="N145" s="200" t="s">
        <v>39</v>
      </c>
      <c r="O145" s="60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2" t="s">
        <v>164</v>
      </c>
      <c r="AT145" s="162" t="s">
        <v>410</v>
      </c>
      <c r="AU145" s="162" t="s">
        <v>135</v>
      </c>
      <c r="AY145" s="16" t="s">
        <v>127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6" t="s">
        <v>135</v>
      </c>
      <c r="BK145" s="163">
        <f>ROUND(I145*H145,2)</f>
        <v>0</v>
      </c>
      <c r="BL145" s="16" t="s">
        <v>134</v>
      </c>
      <c r="BM145" s="162" t="s">
        <v>776</v>
      </c>
    </row>
    <row r="146" spans="1:65" s="13" customFormat="1">
      <c r="B146" s="164"/>
      <c r="D146" s="165" t="s">
        <v>140</v>
      </c>
      <c r="E146" s="172" t="s">
        <v>1</v>
      </c>
      <c r="F146" s="166" t="s">
        <v>777</v>
      </c>
      <c r="H146" s="167">
        <v>39.996000000000002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1"/>
      <c r="AT146" s="172" t="s">
        <v>140</v>
      </c>
      <c r="AU146" s="172" t="s">
        <v>135</v>
      </c>
      <c r="AV146" s="13" t="s">
        <v>135</v>
      </c>
      <c r="AW146" s="13" t="s">
        <v>29</v>
      </c>
      <c r="AX146" s="13" t="s">
        <v>73</v>
      </c>
      <c r="AY146" s="172" t="s">
        <v>127</v>
      </c>
    </row>
    <row r="147" spans="1:65" s="14" customFormat="1">
      <c r="B147" s="173"/>
      <c r="D147" s="165" t="s">
        <v>140</v>
      </c>
      <c r="E147" s="174" t="s">
        <v>1</v>
      </c>
      <c r="F147" s="175" t="s">
        <v>163</v>
      </c>
      <c r="H147" s="176">
        <v>39.996000000000002</v>
      </c>
      <c r="I147" s="177"/>
      <c r="L147" s="173"/>
      <c r="M147" s="178"/>
      <c r="N147" s="179"/>
      <c r="O147" s="179"/>
      <c r="P147" s="179"/>
      <c r="Q147" s="179"/>
      <c r="R147" s="179"/>
      <c r="S147" s="179"/>
      <c r="T147" s="180"/>
      <c r="AT147" s="174" t="s">
        <v>140</v>
      </c>
      <c r="AU147" s="174" t="s">
        <v>135</v>
      </c>
      <c r="AV147" s="14" t="s">
        <v>134</v>
      </c>
      <c r="AW147" s="14" t="s">
        <v>29</v>
      </c>
      <c r="AX147" s="14" t="s">
        <v>80</v>
      </c>
      <c r="AY147" s="174" t="s">
        <v>127</v>
      </c>
    </row>
    <row r="148" spans="1:65" s="2" customFormat="1" ht="24.15" customHeight="1">
      <c r="A148" s="31"/>
      <c r="B148" s="149"/>
      <c r="C148" s="150" t="s">
        <v>203</v>
      </c>
      <c r="D148" s="150" t="s">
        <v>130</v>
      </c>
      <c r="E148" s="151" t="s">
        <v>137</v>
      </c>
      <c r="F148" s="152" t="s">
        <v>138</v>
      </c>
      <c r="G148" s="153" t="s">
        <v>133</v>
      </c>
      <c r="H148" s="154">
        <v>65</v>
      </c>
      <c r="I148" s="155"/>
      <c r="J148" s="156">
        <f>ROUND(I148*H148,2)</f>
        <v>0</v>
      </c>
      <c r="K148" s="157"/>
      <c r="L148" s="32"/>
      <c r="M148" s="158" t="s">
        <v>1</v>
      </c>
      <c r="N148" s="159" t="s">
        <v>39</v>
      </c>
      <c r="O148" s="60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2" t="s">
        <v>134</v>
      </c>
      <c r="AT148" s="162" t="s">
        <v>130</v>
      </c>
      <c r="AU148" s="162" t="s">
        <v>135</v>
      </c>
      <c r="AY148" s="16" t="s">
        <v>127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135</v>
      </c>
      <c r="BK148" s="163">
        <f>ROUND(I148*H148,2)</f>
        <v>0</v>
      </c>
      <c r="BL148" s="16" t="s">
        <v>134</v>
      </c>
      <c r="BM148" s="162" t="s">
        <v>778</v>
      </c>
    </row>
    <row r="149" spans="1:65" s="2" customFormat="1" ht="24.15" customHeight="1">
      <c r="A149" s="31"/>
      <c r="B149" s="149"/>
      <c r="C149" s="150" t="s">
        <v>208</v>
      </c>
      <c r="D149" s="150" t="s">
        <v>130</v>
      </c>
      <c r="E149" s="151" t="s">
        <v>143</v>
      </c>
      <c r="F149" s="152" t="s">
        <v>144</v>
      </c>
      <c r="G149" s="153" t="s">
        <v>133</v>
      </c>
      <c r="H149" s="154">
        <v>65</v>
      </c>
      <c r="I149" s="155"/>
      <c r="J149" s="156">
        <f>ROUND(I149*H149,2)</f>
        <v>0</v>
      </c>
      <c r="K149" s="157"/>
      <c r="L149" s="32"/>
      <c r="M149" s="158" t="s">
        <v>1</v>
      </c>
      <c r="N149" s="159" t="s">
        <v>39</v>
      </c>
      <c r="O149" s="60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2" t="s">
        <v>134</v>
      </c>
      <c r="AT149" s="162" t="s">
        <v>130</v>
      </c>
      <c r="AU149" s="162" t="s">
        <v>135</v>
      </c>
      <c r="AY149" s="16" t="s">
        <v>127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135</v>
      </c>
      <c r="BK149" s="163">
        <f>ROUND(I149*H149,2)</f>
        <v>0</v>
      </c>
      <c r="BL149" s="16" t="s">
        <v>134</v>
      </c>
      <c r="BM149" s="162" t="s">
        <v>779</v>
      </c>
    </row>
    <row r="150" spans="1:65" s="2" customFormat="1" ht="16.5" customHeight="1">
      <c r="A150" s="31"/>
      <c r="B150" s="149"/>
      <c r="C150" s="150" t="s">
        <v>213</v>
      </c>
      <c r="D150" s="150" t="s">
        <v>130</v>
      </c>
      <c r="E150" s="151" t="s">
        <v>237</v>
      </c>
      <c r="F150" s="152" t="s">
        <v>780</v>
      </c>
      <c r="G150" s="153" t="s">
        <v>239</v>
      </c>
      <c r="H150" s="154">
        <v>9.4</v>
      </c>
      <c r="I150" s="155"/>
      <c r="J150" s="156">
        <f>ROUND(I150*H150,2)</f>
        <v>0</v>
      </c>
      <c r="K150" s="157"/>
      <c r="L150" s="32"/>
      <c r="M150" s="158" t="s">
        <v>1</v>
      </c>
      <c r="N150" s="159" t="s">
        <v>39</v>
      </c>
      <c r="O150" s="60"/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2" t="s">
        <v>134</v>
      </c>
      <c r="AT150" s="162" t="s">
        <v>130</v>
      </c>
      <c r="AU150" s="162" t="s">
        <v>135</v>
      </c>
      <c r="AY150" s="16" t="s">
        <v>127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6" t="s">
        <v>135</v>
      </c>
      <c r="BK150" s="163">
        <f>ROUND(I150*H150,2)</f>
        <v>0</v>
      </c>
      <c r="BL150" s="16" t="s">
        <v>134</v>
      </c>
      <c r="BM150" s="162" t="s">
        <v>781</v>
      </c>
    </row>
    <row r="151" spans="1:65" s="2" customFormat="1" ht="24.15" customHeight="1">
      <c r="A151" s="31"/>
      <c r="B151" s="149"/>
      <c r="C151" s="150" t="s">
        <v>218</v>
      </c>
      <c r="D151" s="150" t="s">
        <v>130</v>
      </c>
      <c r="E151" s="151" t="s">
        <v>242</v>
      </c>
      <c r="F151" s="152" t="s">
        <v>782</v>
      </c>
      <c r="G151" s="153" t="s">
        <v>239</v>
      </c>
      <c r="H151" s="154">
        <v>131.6</v>
      </c>
      <c r="I151" s="155"/>
      <c r="J151" s="156">
        <f>ROUND(I151*H151,2)</f>
        <v>0</v>
      </c>
      <c r="K151" s="157"/>
      <c r="L151" s="32"/>
      <c r="M151" s="158" t="s">
        <v>1</v>
      </c>
      <c r="N151" s="159" t="s">
        <v>39</v>
      </c>
      <c r="O151" s="60"/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2" t="s">
        <v>134</v>
      </c>
      <c r="AT151" s="162" t="s">
        <v>130</v>
      </c>
      <c r="AU151" s="162" t="s">
        <v>135</v>
      </c>
      <c r="AY151" s="16" t="s">
        <v>127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6" t="s">
        <v>135</v>
      </c>
      <c r="BK151" s="163">
        <f>ROUND(I151*H151,2)</f>
        <v>0</v>
      </c>
      <c r="BL151" s="16" t="s">
        <v>134</v>
      </c>
      <c r="BM151" s="162" t="s">
        <v>783</v>
      </c>
    </row>
    <row r="152" spans="1:65" s="13" customFormat="1">
      <c r="B152" s="164"/>
      <c r="D152" s="165" t="s">
        <v>140</v>
      </c>
      <c r="E152" s="172" t="s">
        <v>1</v>
      </c>
      <c r="F152" s="166" t="s">
        <v>784</v>
      </c>
      <c r="H152" s="167">
        <v>131.6</v>
      </c>
      <c r="I152" s="168"/>
      <c r="L152" s="164"/>
      <c r="M152" s="169"/>
      <c r="N152" s="170"/>
      <c r="O152" s="170"/>
      <c r="P152" s="170"/>
      <c r="Q152" s="170"/>
      <c r="R152" s="170"/>
      <c r="S152" s="170"/>
      <c r="T152" s="171"/>
      <c r="AT152" s="172" t="s">
        <v>140</v>
      </c>
      <c r="AU152" s="172" t="s">
        <v>135</v>
      </c>
      <c r="AV152" s="13" t="s">
        <v>135</v>
      </c>
      <c r="AW152" s="13" t="s">
        <v>29</v>
      </c>
      <c r="AX152" s="13" t="s">
        <v>73</v>
      </c>
      <c r="AY152" s="172" t="s">
        <v>127</v>
      </c>
    </row>
    <row r="153" spans="1:65" s="14" customFormat="1">
      <c r="B153" s="173"/>
      <c r="D153" s="165" t="s">
        <v>140</v>
      </c>
      <c r="E153" s="174" t="s">
        <v>1</v>
      </c>
      <c r="F153" s="175" t="s">
        <v>163</v>
      </c>
      <c r="H153" s="176">
        <v>131.6</v>
      </c>
      <c r="I153" s="177"/>
      <c r="L153" s="173"/>
      <c r="M153" s="178"/>
      <c r="N153" s="179"/>
      <c r="O153" s="179"/>
      <c r="P153" s="179"/>
      <c r="Q153" s="179"/>
      <c r="R153" s="179"/>
      <c r="S153" s="179"/>
      <c r="T153" s="180"/>
      <c r="AT153" s="174" t="s">
        <v>140</v>
      </c>
      <c r="AU153" s="174" t="s">
        <v>135</v>
      </c>
      <c r="AV153" s="14" t="s">
        <v>134</v>
      </c>
      <c r="AW153" s="14" t="s">
        <v>29</v>
      </c>
      <c r="AX153" s="14" t="s">
        <v>80</v>
      </c>
      <c r="AY153" s="174" t="s">
        <v>127</v>
      </c>
    </row>
    <row r="154" spans="1:65" s="2" customFormat="1" ht="24.15" customHeight="1">
      <c r="A154" s="31"/>
      <c r="B154" s="149"/>
      <c r="C154" s="150" t="s">
        <v>223</v>
      </c>
      <c r="D154" s="150" t="s">
        <v>130</v>
      </c>
      <c r="E154" s="151" t="s">
        <v>251</v>
      </c>
      <c r="F154" s="152" t="s">
        <v>785</v>
      </c>
      <c r="G154" s="153" t="s">
        <v>239</v>
      </c>
      <c r="H154" s="154">
        <v>9.4</v>
      </c>
      <c r="I154" s="155"/>
      <c r="J154" s="156">
        <f>ROUND(I154*H154,2)</f>
        <v>0</v>
      </c>
      <c r="K154" s="157"/>
      <c r="L154" s="32"/>
      <c r="M154" s="158" t="s">
        <v>1</v>
      </c>
      <c r="N154" s="159" t="s">
        <v>39</v>
      </c>
      <c r="O154" s="60"/>
      <c r="P154" s="160">
        <f>O154*H154</f>
        <v>0</v>
      </c>
      <c r="Q154" s="160">
        <v>0</v>
      </c>
      <c r="R154" s="160">
        <f>Q154*H154</f>
        <v>0</v>
      </c>
      <c r="S154" s="160">
        <v>0</v>
      </c>
      <c r="T154" s="16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2" t="s">
        <v>134</v>
      </c>
      <c r="AT154" s="162" t="s">
        <v>130</v>
      </c>
      <c r="AU154" s="162" t="s">
        <v>135</v>
      </c>
      <c r="AY154" s="16" t="s">
        <v>127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6" t="s">
        <v>135</v>
      </c>
      <c r="BK154" s="163">
        <f>ROUND(I154*H154,2)</f>
        <v>0</v>
      </c>
      <c r="BL154" s="16" t="s">
        <v>134</v>
      </c>
      <c r="BM154" s="162" t="s">
        <v>786</v>
      </c>
    </row>
    <row r="155" spans="1:65" s="2" customFormat="1" ht="16.5" customHeight="1">
      <c r="A155" s="31"/>
      <c r="B155" s="149"/>
      <c r="C155" s="150" t="s">
        <v>7</v>
      </c>
      <c r="D155" s="150" t="s">
        <v>130</v>
      </c>
      <c r="E155" s="151" t="s">
        <v>255</v>
      </c>
      <c r="F155" s="152" t="s">
        <v>787</v>
      </c>
      <c r="G155" s="153" t="s">
        <v>239</v>
      </c>
      <c r="H155" s="154">
        <v>9.4</v>
      </c>
      <c r="I155" s="155"/>
      <c r="J155" s="156">
        <f>ROUND(I155*H155,2)</f>
        <v>0</v>
      </c>
      <c r="K155" s="157"/>
      <c r="L155" s="32"/>
      <c r="M155" s="158" t="s">
        <v>1</v>
      </c>
      <c r="N155" s="159" t="s">
        <v>39</v>
      </c>
      <c r="O155" s="60"/>
      <c r="P155" s="160">
        <f>O155*H155</f>
        <v>0</v>
      </c>
      <c r="Q155" s="160">
        <v>0</v>
      </c>
      <c r="R155" s="160">
        <f>Q155*H155</f>
        <v>0</v>
      </c>
      <c r="S155" s="160">
        <v>0</v>
      </c>
      <c r="T155" s="16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62" t="s">
        <v>134</v>
      </c>
      <c r="AT155" s="162" t="s">
        <v>130</v>
      </c>
      <c r="AU155" s="162" t="s">
        <v>135</v>
      </c>
      <c r="AY155" s="16" t="s">
        <v>127</v>
      </c>
      <c r="BE155" s="163">
        <f>IF(N155="základná",J155,0)</f>
        <v>0</v>
      </c>
      <c r="BF155" s="163">
        <f>IF(N155="znížená",J155,0)</f>
        <v>0</v>
      </c>
      <c r="BG155" s="163">
        <f>IF(N155="zákl. prenesená",J155,0)</f>
        <v>0</v>
      </c>
      <c r="BH155" s="163">
        <f>IF(N155="zníž. prenesená",J155,0)</f>
        <v>0</v>
      </c>
      <c r="BI155" s="163">
        <f>IF(N155="nulová",J155,0)</f>
        <v>0</v>
      </c>
      <c r="BJ155" s="16" t="s">
        <v>135</v>
      </c>
      <c r="BK155" s="163">
        <f>ROUND(I155*H155,2)</f>
        <v>0</v>
      </c>
      <c r="BL155" s="16" t="s">
        <v>134</v>
      </c>
      <c r="BM155" s="162" t="s">
        <v>788</v>
      </c>
    </row>
    <row r="156" spans="1:65" s="12" customFormat="1" ht="22.95" customHeight="1">
      <c r="B156" s="136"/>
      <c r="D156" s="137" t="s">
        <v>72</v>
      </c>
      <c r="E156" s="147" t="s">
        <v>400</v>
      </c>
      <c r="F156" s="147" t="s">
        <v>401</v>
      </c>
      <c r="I156" s="139"/>
      <c r="J156" s="148">
        <f>BK156</f>
        <v>0</v>
      </c>
      <c r="L156" s="136"/>
      <c r="M156" s="141"/>
      <c r="N156" s="142"/>
      <c r="O156" s="142"/>
      <c r="P156" s="143">
        <f>P157</f>
        <v>0</v>
      </c>
      <c r="Q156" s="142"/>
      <c r="R156" s="143">
        <f>R157</f>
        <v>0</v>
      </c>
      <c r="S156" s="142"/>
      <c r="T156" s="144">
        <f>T157</f>
        <v>0</v>
      </c>
      <c r="AR156" s="137" t="s">
        <v>80</v>
      </c>
      <c r="AT156" s="145" t="s">
        <v>72</v>
      </c>
      <c r="AU156" s="145" t="s">
        <v>80</v>
      </c>
      <c r="AY156" s="137" t="s">
        <v>127</v>
      </c>
      <c r="BK156" s="146">
        <f>BK157</f>
        <v>0</v>
      </c>
    </row>
    <row r="157" spans="1:65" s="2" customFormat="1" ht="16.5" customHeight="1">
      <c r="A157" s="31"/>
      <c r="B157" s="149"/>
      <c r="C157" s="150" t="s">
        <v>229</v>
      </c>
      <c r="D157" s="150" t="s">
        <v>130</v>
      </c>
      <c r="E157" s="151" t="s">
        <v>402</v>
      </c>
      <c r="F157" s="152" t="s">
        <v>403</v>
      </c>
      <c r="G157" s="153" t="s">
        <v>239</v>
      </c>
      <c r="H157" s="154">
        <v>28.260999999999999</v>
      </c>
      <c r="I157" s="155"/>
      <c r="J157" s="156">
        <f>ROUND(I157*H157,2)</f>
        <v>0</v>
      </c>
      <c r="K157" s="157"/>
      <c r="L157" s="32"/>
      <c r="M157" s="158" t="s">
        <v>1</v>
      </c>
      <c r="N157" s="159" t="s">
        <v>39</v>
      </c>
      <c r="O157" s="60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2" t="s">
        <v>134</v>
      </c>
      <c r="AT157" s="162" t="s">
        <v>130</v>
      </c>
      <c r="AU157" s="162" t="s">
        <v>135</v>
      </c>
      <c r="AY157" s="16" t="s">
        <v>127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6" t="s">
        <v>135</v>
      </c>
      <c r="BK157" s="163">
        <f>ROUND(I157*H157,2)</f>
        <v>0</v>
      </c>
      <c r="BL157" s="16" t="s">
        <v>134</v>
      </c>
      <c r="BM157" s="162" t="s">
        <v>789</v>
      </c>
    </row>
    <row r="158" spans="1:65" s="12" customFormat="1" ht="25.95" customHeight="1">
      <c r="B158" s="136"/>
      <c r="D158" s="137" t="s">
        <v>72</v>
      </c>
      <c r="E158" s="138" t="s">
        <v>258</v>
      </c>
      <c r="F158" s="138" t="s">
        <v>259</v>
      </c>
      <c r="I158" s="139"/>
      <c r="J158" s="140">
        <f>BK158</f>
        <v>0</v>
      </c>
      <c r="L158" s="136"/>
      <c r="M158" s="141"/>
      <c r="N158" s="142"/>
      <c r="O158" s="142"/>
      <c r="P158" s="143">
        <f>P159+P164+P168+P198+P202</f>
        <v>0</v>
      </c>
      <c r="Q158" s="142"/>
      <c r="R158" s="143">
        <f>R159+R164+R168+R198+R202</f>
        <v>0</v>
      </c>
      <c r="S158" s="142"/>
      <c r="T158" s="144">
        <f>T159+T164+T168+T198+T202</f>
        <v>0</v>
      </c>
      <c r="AR158" s="137" t="s">
        <v>135</v>
      </c>
      <c r="AT158" s="145" t="s">
        <v>72</v>
      </c>
      <c r="AU158" s="145" t="s">
        <v>73</v>
      </c>
      <c r="AY158" s="137" t="s">
        <v>127</v>
      </c>
      <c r="BK158" s="146">
        <f>BK159+BK164+BK168+BK198+BK202</f>
        <v>0</v>
      </c>
    </row>
    <row r="159" spans="1:65" s="12" customFormat="1" ht="22.95" customHeight="1">
      <c r="B159" s="136"/>
      <c r="D159" s="137" t="s">
        <v>72</v>
      </c>
      <c r="E159" s="147" t="s">
        <v>790</v>
      </c>
      <c r="F159" s="147" t="s">
        <v>791</v>
      </c>
      <c r="I159" s="139"/>
      <c r="J159" s="148">
        <f>BK159</f>
        <v>0</v>
      </c>
      <c r="L159" s="136"/>
      <c r="M159" s="141"/>
      <c r="N159" s="142"/>
      <c r="O159" s="142"/>
      <c r="P159" s="143">
        <f>SUM(P160:P163)</f>
        <v>0</v>
      </c>
      <c r="Q159" s="142"/>
      <c r="R159" s="143">
        <f>SUM(R160:R163)</f>
        <v>0</v>
      </c>
      <c r="S159" s="142"/>
      <c r="T159" s="144">
        <f>SUM(T160:T163)</f>
        <v>0</v>
      </c>
      <c r="AR159" s="137" t="s">
        <v>135</v>
      </c>
      <c r="AT159" s="145" t="s">
        <v>72</v>
      </c>
      <c r="AU159" s="145" t="s">
        <v>80</v>
      </c>
      <c r="AY159" s="137" t="s">
        <v>127</v>
      </c>
      <c r="BK159" s="146">
        <f>SUM(BK160:BK163)</f>
        <v>0</v>
      </c>
    </row>
    <row r="160" spans="1:65" s="2" customFormat="1" ht="24.15" customHeight="1">
      <c r="A160" s="31"/>
      <c r="B160" s="149"/>
      <c r="C160" s="150" t="s">
        <v>236</v>
      </c>
      <c r="D160" s="150" t="s">
        <v>130</v>
      </c>
      <c r="E160" s="151" t="s">
        <v>792</v>
      </c>
      <c r="F160" s="152" t="s">
        <v>793</v>
      </c>
      <c r="G160" s="153" t="s">
        <v>133</v>
      </c>
      <c r="H160" s="154">
        <v>57.84</v>
      </c>
      <c r="I160" s="155"/>
      <c r="J160" s="156">
        <f>ROUND(I160*H160,2)</f>
        <v>0</v>
      </c>
      <c r="K160" s="157"/>
      <c r="L160" s="32"/>
      <c r="M160" s="158" t="s">
        <v>1</v>
      </c>
      <c r="N160" s="159" t="s">
        <v>39</v>
      </c>
      <c r="O160" s="60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2" t="s">
        <v>208</v>
      </c>
      <c r="AT160" s="162" t="s">
        <v>130</v>
      </c>
      <c r="AU160" s="162" t="s">
        <v>135</v>
      </c>
      <c r="AY160" s="16" t="s">
        <v>127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6" t="s">
        <v>135</v>
      </c>
      <c r="BK160" s="163">
        <f>ROUND(I160*H160,2)</f>
        <v>0</v>
      </c>
      <c r="BL160" s="16" t="s">
        <v>208</v>
      </c>
      <c r="BM160" s="162" t="s">
        <v>794</v>
      </c>
    </row>
    <row r="161" spans="1:65" s="2" customFormat="1" ht="16.5" customHeight="1">
      <c r="A161" s="31"/>
      <c r="B161" s="149"/>
      <c r="C161" s="190" t="s">
        <v>241</v>
      </c>
      <c r="D161" s="190" t="s">
        <v>410</v>
      </c>
      <c r="E161" s="191" t="s">
        <v>795</v>
      </c>
      <c r="F161" s="192" t="s">
        <v>796</v>
      </c>
      <c r="G161" s="193" t="s">
        <v>133</v>
      </c>
      <c r="H161" s="194">
        <v>66.516000000000005</v>
      </c>
      <c r="I161" s="195"/>
      <c r="J161" s="196">
        <f>ROUND(I161*H161,2)</f>
        <v>0</v>
      </c>
      <c r="K161" s="197"/>
      <c r="L161" s="198"/>
      <c r="M161" s="199" t="s">
        <v>1</v>
      </c>
      <c r="N161" s="200" t="s">
        <v>39</v>
      </c>
      <c r="O161" s="60"/>
      <c r="P161" s="160">
        <f>O161*H161</f>
        <v>0</v>
      </c>
      <c r="Q161" s="160">
        <v>0</v>
      </c>
      <c r="R161" s="160">
        <f>Q161*H161</f>
        <v>0</v>
      </c>
      <c r="S161" s="160">
        <v>0</v>
      </c>
      <c r="T161" s="161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62" t="s">
        <v>288</v>
      </c>
      <c r="AT161" s="162" t="s">
        <v>410</v>
      </c>
      <c r="AU161" s="162" t="s">
        <v>135</v>
      </c>
      <c r="AY161" s="16" t="s">
        <v>127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6" t="s">
        <v>135</v>
      </c>
      <c r="BK161" s="163">
        <f>ROUND(I161*H161,2)</f>
        <v>0</v>
      </c>
      <c r="BL161" s="16" t="s">
        <v>208</v>
      </c>
      <c r="BM161" s="162" t="s">
        <v>797</v>
      </c>
    </row>
    <row r="162" spans="1:65" s="13" customFormat="1">
      <c r="B162" s="164"/>
      <c r="D162" s="165" t="s">
        <v>140</v>
      </c>
      <c r="E162" s="172" t="s">
        <v>1</v>
      </c>
      <c r="F162" s="166" t="s">
        <v>798</v>
      </c>
      <c r="H162" s="167">
        <v>66.516000000000005</v>
      </c>
      <c r="I162" s="168"/>
      <c r="L162" s="164"/>
      <c r="M162" s="169"/>
      <c r="N162" s="170"/>
      <c r="O162" s="170"/>
      <c r="P162" s="170"/>
      <c r="Q162" s="170"/>
      <c r="R162" s="170"/>
      <c r="S162" s="170"/>
      <c r="T162" s="171"/>
      <c r="AT162" s="172" t="s">
        <v>140</v>
      </c>
      <c r="AU162" s="172" t="s">
        <v>135</v>
      </c>
      <c r="AV162" s="13" t="s">
        <v>135</v>
      </c>
      <c r="AW162" s="13" t="s">
        <v>29</v>
      </c>
      <c r="AX162" s="13" t="s">
        <v>73</v>
      </c>
      <c r="AY162" s="172" t="s">
        <v>127</v>
      </c>
    </row>
    <row r="163" spans="1:65" s="14" customFormat="1">
      <c r="B163" s="173"/>
      <c r="D163" s="165" t="s">
        <v>140</v>
      </c>
      <c r="E163" s="174" t="s">
        <v>1</v>
      </c>
      <c r="F163" s="175" t="s">
        <v>163</v>
      </c>
      <c r="H163" s="176">
        <v>66.516000000000005</v>
      </c>
      <c r="I163" s="177"/>
      <c r="L163" s="173"/>
      <c r="M163" s="178"/>
      <c r="N163" s="179"/>
      <c r="O163" s="179"/>
      <c r="P163" s="179"/>
      <c r="Q163" s="179"/>
      <c r="R163" s="179"/>
      <c r="S163" s="179"/>
      <c r="T163" s="180"/>
      <c r="AT163" s="174" t="s">
        <v>140</v>
      </c>
      <c r="AU163" s="174" t="s">
        <v>135</v>
      </c>
      <c r="AV163" s="14" t="s">
        <v>134</v>
      </c>
      <c r="AW163" s="14" t="s">
        <v>29</v>
      </c>
      <c r="AX163" s="14" t="s">
        <v>80</v>
      </c>
      <c r="AY163" s="174" t="s">
        <v>127</v>
      </c>
    </row>
    <row r="164" spans="1:65" s="12" customFormat="1" ht="22.95" customHeight="1">
      <c r="B164" s="136"/>
      <c r="D164" s="137" t="s">
        <v>72</v>
      </c>
      <c r="E164" s="147" t="s">
        <v>405</v>
      </c>
      <c r="F164" s="147" t="s">
        <v>406</v>
      </c>
      <c r="I164" s="139"/>
      <c r="J164" s="148">
        <f>BK164</f>
        <v>0</v>
      </c>
      <c r="L164" s="136"/>
      <c r="M164" s="141"/>
      <c r="N164" s="142"/>
      <c r="O164" s="142"/>
      <c r="P164" s="143">
        <f>SUM(P165:P167)</f>
        <v>0</v>
      </c>
      <c r="Q164" s="142"/>
      <c r="R164" s="143">
        <f>SUM(R165:R167)</f>
        <v>0</v>
      </c>
      <c r="S164" s="142"/>
      <c r="T164" s="144">
        <f>SUM(T165:T167)</f>
        <v>0</v>
      </c>
      <c r="AR164" s="137" t="s">
        <v>135</v>
      </c>
      <c r="AT164" s="145" t="s">
        <v>72</v>
      </c>
      <c r="AU164" s="145" t="s">
        <v>80</v>
      </c>
      <c r="AY164" s="137" t="s">
        <v>127</v>
      </c>
      <c r="BK164" s="146">
        <f>SUM(BK165:BK167)</f>
        <v>0</v>
      </c>
    </row>
    <row r="165" spans="1:65" s="2" customFormat="1" ht="24.15" customHeight="1">
      <c r="A165" s="31"/>
      <c r="B165" s="149"/>
      <c r="C165" s="190" t="s">
        <v>246</v>
      </c>
      <c r="D165" s="190" t="s">
        <v>410</v>
      </c>
      <c r="E165" s="191" t="s">
        <v>799</v>
      </c>
      <c r="F165" s="192" t="s">
        <v>800</v>
      </c>
      <c r="G165" s="193" t="s">
        <v>133</v>
      </c>
      <c r="H165" s="194">
        <v>15.96</v>
      </c>
      <c r="I165" s="195"/>
      <c r="J165" s="196">
        <f>ROUND(I165*H165,2)</f>
        <v>0</v>
      </c>
      <c r="K165" s="197"/>
      <c r="L165" s="198"/>
      <c r="M165" s="199" t="s">
        <v>1</v>
      </c>
      <c r="N165" s="200" t="s">
        <v>39</v>
      </c>
      <c r="O165" s="60"/>
      <c r="P165" s="160">
        <f>O165*H165</f>
        <v>0</v>
      </c>
      <c r="Q165" s="160">
        <v>0</v>
      </c>
      <c r="R165" s="160">
        <f>Q165*H165</f>
        <v>0</v>
      </c>
      <c r="S165" s="160">
        <v>0</v>
      </c>
      <c r="T165" s="161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62" t="s">
        <v>288</v>
      </c>
      <c r="AT165" s="162" t="s">
        <v>410</v>
      </c>
      <c r="AU165" s="162" t="s">
        <v>135</v>
      </c>
      <c r="AY165" s="16" t="s">
        <v>127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6" t="s">
        <v>135</v>
      </c>
      <c r="BK165" s="163">
        <f>ROUND(I165*H165,2)</f>
        <v>0</v>
      </c>
      <c r="BL165" s="16" t="s">
        <v>208</v>
      </c>
      <c r="BM165" s="162" t="s">
        <v>801</v>
      </c>
    </row>
    <row r="166" spans="1:65" s="13" customFormat="1">
      <c r="B166" s="164"/>
      <c r="D166" s="165" t="s">
        <v>140</v>
      </c>
      <c r="E166" s="172" t="s">
        <v>1</v>
      </c>
      <c r="F166" s="166" t="s">
        <v>802</v>
      </c>
      <c r="H166" s="167">
        <v>15.96</v>
      </c>
      <c r="I166" s="168"/>
      <c r="L166" s="164"/>
      <c r="M166" s="169"/>
      <c r="N166" s="170"/>
      <c r="O166" s="170"/>
      <c r="P166" s="170"/>
      <c r="Q166" s="170"/>
      <c r="R166" s="170"/>
      <c r="S166" s="170"/>
      <c r="T166" s="171"/>
      <c r="AT166" s="172" t="s">
        <v>140</v>
      </c>
      <c r="AU166" s="172" t="s">
        <v>135</v>
      </c>
      <c r="AV166" s="13" t="s">
        <v>135</v>
      </c>
      <c r="AW166" s="13" t="s">
        <v>29</v>
      </c>
      <c r="AX166" s="13" t="s">
        <v>73</v>
      </c>
      <c r="AY166" s="172" t="s">
        <v>127</v>
      </c>
    </row>
    <row r="167" spans="1:65" s="14" customFormat="1">
      <c r="B167" s="173"/>
      <c r="D167" s="165" t="s">
        <v>140</v>
      </c>
      <c r="E167" s="174" t="s">
        <v>1</v>
      </c>
      <c r="F167" s="175" t="s">
        <v>163</v>
      </c>
      <c r="H167" s="176">
        <v>15.96</v>
      </c>
      <c r="I167" s="177"/>
      <c r="L167" s="173"/>
      <c r="M167" s="178"/>
      <c r="N167" s="179"/>
      <c r="O167" s="179"/>
      <c r="P167" s="179"/>
      <c r="Q167" s="179"/>
      <c r="R167" s="179"/>
      <c r="S167" s="179"/>
      <c r="T167" s="180"/>
      <c r="AT167" s="174" t="s">
        <v>140</v>
      </c>
      <c r="AU167" s="174" t="s">
        <v>135</v>
      </c>
      <c r="AV167" s="14" t="s">
        <v>134</v>
      </c>
      <c r="AW167" s="14" t="s">
        <v>29</v>
      </c>
      <c r="AX167" s="14" t="s">
        <v>80</v>
      </c>
      <c r="AY167" s="174" t="s">
        <v>127</v>
      </c>
    </row>
    <row r="168" spans="1:65" s="12" customFormat="1" ht="22.95" customHeight="1">
      <c r="B168" s="136"/>
      <c r="D168" s="137" t="s">
        <v>72</v>
      </c>
      <c r="E168" s="147" t="s">
        <v>275</v>
      </c>
      <c r="F168" s="147" t="s">
        <v>276</v>
      </c>
      <c r="I168" s="139"/>
      <c r="J168" s="148">
        <f>BK168</f>
        <v>0</v>
      </c>
      <c r="L168" s="136"/>
      <c r="M168" s="141"/>
      <c r="N168" s="142"/>
      <c r="O168" s="142"/>
      <c r="P168" s="143">
        <f>SUM(P169:P197)</f>
        <v>0</v>
      </c>
      <c r="Q168" s="142"/>
      <c r="R168" s="143">
        <f>SUM(R169:R197)</f>
        <v>0</v>
      </c>
      <c r="S168" s="142"/>
      <c r="T168" s="144">
        <f>SUM(T169:T197)</f>
        <v>0</v>
      </c>
      <c r="AR168" s="137" t="s">
        <v>135</v>
      </c>
      <c r="AT168" s="145" t="s">
        <v>72</v>
      </c>
      <c r="AU168" s="145" t="s">
        <v>80</v>
      </c>
      <c r="AY168" s="137" t="s">
        <v>127</v>
      </c>
      <c r="BK168" s="146">
        <f>SUM(BK169:BK197)</f>
        <v>0</v>
      </c>
    </row>
    <row r="169" spans="1:65" s="2" customFormat="1" ht="24.15" customHeight="1">
      <c r="A169" s="31"/>
      <c r="B169" s="149"/>
      <c r="C169" s="150" t="s">
        <v>250</v>
      </c>
      <c r="D169" s="150" t="s">
        <v>130</v>
      </c>
      <c r="E169" s="151" t="s">
        <v>803</v>
      </c>
      <c r="F169" s="152" t="s">
        <v>804</v>
      </c>
      <c r="G169" s="153" t="s">
        <v>160</v>
      </c>
      <c r="H169" s="154">
        <v>868.48</v>
      </c>
      <c r="I169" s="155"/>
      <c r="J169" s="156">
        <f>ROUND(I169*H169,2)</f>
        <v>0</v>
      </c>
      <c r="K169" s="157"/>
      <c r="L169" s="32"/>
      <c r="M169" s="158" t="s">
        <v>1</v>
      </c>
      <c r="N169" s="159" t="s">
        <v>39</v>
      </c>
      <c r="O169" s="60"/>
      <c r="P169" s="160">
        <f>O169*H169</f>
        <v>0</v>
      </c>
      <c r="Q169" s="160">
        <v>0</v>
      </c>
      <c r="R169" s="160">
        <f>Q169*H169</f>
        <v>0</v>
      </c>
      <c r="S169" s="160">
        <v>0</v>
      </c>
      <c r="T169" s="161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2" t="s">
        <v>208</v>
      </c>
      <c r="AT169" s="162" t="s">
        <v>130</v>
      </c>
      <c r="AU169" s="162" t="s">
        <v>135</v>
      </c>
      <c r="AY169" s="16" t="s">
        <v>127</v>
      </c>
      <c r="BE169" s="163">
        <f>IF(N169="základná",J169,0)</f>
        <v>0</v>
      </c>
      <c r="BF169" s="163">
        <f>IF(N169="znížená",J169,0)</f>
        <v>0</v>
      </c>
      <c r="BG169" s="163">
        <f>IF(N169="zákl. prenesená",J169,0)</f>
        <v>0</v>
      </c>
      <c r="BH169" s="163">
        <f>IF(N169="zníž. prenesená",J169,0)</f>
        <v>0</v>
      </c>
      <c r="BI169" s="163">
        <f>IF(N169="nulová",J169,0)</f>
        <v>0</v>
      </c>
      <c r="BJ169" s="16" t="s">
        <v>135</v>
      </c>
      <c r="BK169" s="163">
        <f>ROUND(I169*H169,2)</f>
        <v>0</v>
      </c>
      <c r="BL169" s="16" t="s">
        <v>208</v>
      </c>
      <c r="BM169" s="162" t="s">
        <v>805</v>
      </c>
    </row>
    <row r="170" spans="1:65" s="13" customFormat="1">
      <c r="B170" s="164"/>
      <c r="D170" s="165" t="s">
        <v>140</v>
      </c>
      <c r="E170" s="172" t="s">
        <v>1</v>
      </c>
      <c r="F170" s="166" t="s">
        <v>806</v>
      </c>
      <c r="H170" s="167">
        <v>868.48</v>
      </c>
      <c r="I170" s="168"/>
      <c r="L170" s="164"/>
      <c r="M170" s="169"/>
      <c r="N170" s="170"/>
      <c r="O170" s="170"/>
      <c r="P170" s="170"/>
      <c r="Q170" s="170"/>
      <c r="R170" s="170"/>
      <c r="S170" s="170"/>
      <c r="T170" s="171"/>
      <c r="AT170" s="172" t="s">
        <v>140</v>
      </c>
      <c r="AU170" s="172" t="s">
        <v>135</v>
      </c>
      <c r="AV170" s="13" t="s">
        <v>135</v>
      </c>
      <c r="AW170" s="13" t="s">
        <v>29</v>
      </c>
      <c r="AX170" s="13" t="s">
        <v>73</v>
      </c>
      <c r="AY170" s="172" t="s">
        <v>127</v>
      </c>
    </row>
    <row r="171" spans="1:65" s="14" customFormat="1">
      <c r="B171" s="173"/>
      <c r="D171" s="165" t="s">
        <v>140</v>
      </c>
      <c r="E171" s="174" t="s">
        <v>1</v>
      </c>
      <c r="F171" s="175" t="s">
        <v>163</v>
      </c>
      <c r="H171" s="176">
        <v>868.48</v>
      </c>
      <c r="I171" s="177"/>
      <c r="L171" s="173"/>
      <c r="M171" s="178"/>
      <c r="N171" s="179"/>
      <c r="O171" s="179"/>
      <c r="P171" s="179"/>
      <c r="Q171" s="179"/>
      <c r="R171" s="179"/>
      <c r="S171" s="179"/>
      <c r="T171" s="180"/>
      <c r="AT171" s="174" t="s">
        <v>140</v>
      </c>
      <c r="AU171" s="174" t="s">
        <v>135</v>
      </c>
      <c r="AV171" s="14" t="s">
        <v>134</v>
      </c>
      <c r="AW171" s="14" t="s">
        <v>29</v>
      </c>
      <c r="AX171" s="14" t="s">
        <v>80</v>
      </c>
      <c r="AY171" s="174" t="s">
        <v>127</v>
      </c>
    </row>
    <row r="172" spans="1:65" s="2" customFormat="1" ht="24.15" customHeight="1">
      <c r="A172" s="31"/>
      <c r="B172" s="149"/>
      <c r="C172" s="190" t="s">
        <v>254</v>
      </c>
      <c r="D172" s="190" t="s">
        <v>410</v>
      </c>
      <c r="E172" s="191" t="s">
        <v>807</v>
      </c>
      <c r="F172" s="192" t="s">
        <v>808</v>
      </c>
      <c r="G172" s="193" t="s">
        <v>464</v>
      </c>
      <c r="H172" s="194">
        <v>0.83399999999999996</v>
      </c>
      <c r="I172" s="195"/>
      <c r="J172" s="196">
        <f>ROUND(I172*H172,2)</f>
        <v>0</v>
      </c>
      <c r="K172" s="197"/>
      <c r="L172" s="198"/>
      <c r="M172" s="199" t="s">
        <v>1</v>
      </c>
      <c r="N172" s="200" t="s">
        <v>39</v>
      </c>
      <c r="O172" s="60"/>
      <c r="P172" s="160">
        <f>O172*H172</f>
        <v>0</v>
      </c>
      <c r="Q172" s="160">
        <v>0</v>
      </c>
      <c r="R172" s="160">
        <f>Q172*H172</f>
        <v>0</v>
      </c>
      <c r="S172" s="160">
        <v>0</v>
      </c>
      <c r="T172" s="161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62" t="s">
        <v>288</v>
      </c>
      <c r="AT172" s="162" t="s">
        <v>410</v>
      </c>
      <c r="AU172" s="162" t="s">
        <v>135</v>
      </c>
      <c r="AY172" s="16" t="s">
        <v>127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6" t="s">
        <v>135</v>
      </c>
      <c r="BK172" s="163">
        <f>ROUND(I172*H172,2)</f>
        <v>0</v>
      </c>
      <c r="BL172" s="16" t="s">
        <v>208</v>
      </c>
      <c r="BM172" s="162" t="s">
        <v>809</v>
      </c>
    </row>
    <row r="173" spans="1:65" s="13" customFormat="1">
      <c r="B173" s="164"/>
      <c r="D173" s="165" t="s">
        <v>140</v>
      </c>
      <c r="E173" s="172" t="s">
        <v>1</v>
      </c>
      <c r="F173" s="166" t="s">
        <v>810</v>
      </c>
      <c r="H173" s="167">
        <v>0.83399999999999996</v>
      </c>
      <c r="I173" s="168"/>
      <c r="L173" s="164"/>
      <c r="M173" s="169"/>
      <c r="N173" s="170"/>
      <c r="O173" s="170"/>
      <c r="P173" s="170"/>
      <c r="Q173" s="170"/>
      <c r="R173" s="170"/>
      <c r="S173" s="170"/>
      <c r="T173" s="171"/>
      <c r="AT173" s="172" t="s">
        <v>140</v>
      </c>
      <c r="AU173" s="172" t="s">
        <v>135</v>
      </c>
      <c r="AV173" s="13" t="s">
        <v>135</v>
      </c>
      <c r="AW173" s="13" t="s">
        <v>29</v>
      </c>
      <c r="AX173" s="13" t="s">
        <v>73</v>
      </c>
      <c r="AY173" s="172" t="s">
        <v>127</v>
      </c>
    </row>
    <row r="174" spans="1:65" s="14" customFormat="1">
      <c r="B174" s="173"/>
      <c r="D174" s="165" t="s">
        <v>140</v>
      </c>
      <c r="E174" s="174" t="s">
        <v>1</v>
      </c>
      <c r="F174" s="175" t="s">
        <v>163</v>
      </c>
      <c r="H174" s="176">
        <v>0.83399999999999996</v>
      </c>
      <c r="I174" s="177"/>
      <c r="L174" s="173"/>
      <c r="M174" s="178"/>
      <c r="N174" s="179"/>
      <c r="O174" s="179"/>
      <c r="P174" s="179"/>
      <c r="Q174" s="179"/>
      <c r="R174" s="179"/>
      <c r="S174" s="179"/>
      <c r="T174" s="180"/>
      <c r="AT174" s="174" t="s">
        <v>140</v>
      </c>
      <c r="AU174" s="174" t="s">
        <v>135</v>
      </c>
      <c r="AV174" s="14" t="s">
        <v>134</v>
      </c>
      <c r="AW174" s="14" t="s">
        <v>29</v>
      </c>
      <c r="AX174" s="14" t="s">
        <v>80</v>
      </c>
      <c r="AY174" s="174" t="s">
        <v>127</v>
      </c>
    </row>
    <row r="175" spans="1:65" s="2" customFormat="1" ht="24.15" customHeight="1">
      <c r="A175" s="31"/>
      <c r="B175" s="149"/>
      <c r="C175" s="190" t="s">
        <v>262</v>
      </c>
      <c r="D175" s="190" t="s">
        <v>410</v>
      </c>
      <c r="E175" s="191" t="s">
        <v>811</v>
      </c>
      <c r="F175" s="192" t="s">
        <v>812</v>
      </c>
      <c r="G175" s="193" t="s">
        <v>464</v>
      </c>
      <c r="H175" s="194">
        <v>0.13100000000000001</v>
      </c>
      <c r="I175" s="195"/>
      <c r="J175" s="196">
        <f>ROUND(I175*H175,2)</f>
        <v>0</v>
      </c>
      <c r="K175" s="197"/>
      <c r="L175" s="198"/>
      <c r="M175" s="199" t="s">
        <v>1</v>
      </c>
      <c r="N175" s="200" t="s">
        <v>39</v>
      </c>
      <c r="O175" s="60"/>
      <c r="P175" s="160">
        <f>O175*H175</f>
        <v>0</v>
      </c>
      <c r="Q175" s="160">
        <v>0</v>
      </c>
      <c r="R175" s="160">
        <f>Q175*H175</f>
        <v>0</v>
      </c>
      <c r="S175" s="160">
        <v>0</v>
      </c>
      <c r="T175" s="161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2" t="s">
        <v>288</v>
      </c>
      <c r="AT175" s="162" t="s">
        <v>410</v>
      </c>
      <c r="AU175" s="162" t="s">
        <v>135</v>
      </c>
      <c r="AY175" s="16" t="s">
        <v>127</v>
      </c>
      <c r="BE175" s="163">
        <f>IF(N175="základná",J175,0)</f>
        <v>0</v>
      </c>
      <c r="BF175" s="163">
        <f>IF(N175="znížená",J175,0)</f>
        <v>0</v>
      </c>
      <c r="BG175" s="163">
        <f>IF(N175="zákl. prenesená",J175,0)</f>
        <v>0</v>
      </c>
      <c r="BH175" s="163">
        <f>IF(N175="zníž. prenesená",J175,0)</f>
        <v>0</v>
      </c>
      <c r="BI175" s="163">
        <f>IF(N175="nulová",J175,0)</f>
        <v>0</v>
      </c>
      <c r="BJ175" s="16" t="s">
        <v>135</v>
      </c>
      <c r="BK175" s="163">
        <f>ROUND(I175*H175,2)</f>
        <v>0</v>
      </c>
      <c r="BL175" s="16" t="s">
        <v>208</v>
      </c>
      <c r="BM175" s="162" t="s">
        <v>813</v>
      </c>
    </row>
    <row r="176" spans="1:65" s="13" customFormat="1">
      <c r="B176" s="164"/>
      <c r="D176" s="165" t="s">
        <v>140</v>
      </c>
      <c r="E176" s="172" t="s">
        <v>1</v>
      </c>
      <c r="F176" s="166" t="s">
        <v>814</v>
      </c>
      <c r="H176" s="167">
        <v>0.13100000000000001</v>
      </c>
      <c r="I176" s="168"/>
      <c r="L176" s="164"/>
      <c r="M176" s="169"/>
      <c r="N176" s="170"/>
      <c r="O176" s="170"/>
      <c r="P176" s="170"/>
      <c r="Q176" s="170"/>
      <c r="R176" s="170"/>
      <c r="S176" s="170"/>
      <c r="T176" s="171"/>
      <c r="AT176" s="172" t="s">
        <v>140</v>
      </c>
      <c r="AU176" s="172" t="s">
        <v>135</v>
      </c>
      <c r="AV176" s="13" t="s">
        <v>135</v>
      </c>
      <c r="AW176" s="13" t="s">
        <v>29</v>
      </c>
      <c r="AX176" s="13" t="s">
        <v>73</v>
      </c>
      <c r="AY176" s="172" t="s">
        <v>127</v>
      </c>
    </row>
    <row r="177" spans="1:65" s="14" customFormat="1">
      <c r="B177" s="173"/>
      <c r="D177" s="165" t="s">
        <v>140</v>
      </c>
      <c r="E177" s="174" t="s">
        <v>1</v>
      </c>
      <c r="F177" s="175" t="s">
        <v>163</v>
      </c>
      <c r="H177" s="176">
        <v>0.13100000000000001</v>
      </c>
      <c r="I177" s="177"/>
      <c r="L177" s="173"/>
      <c r="M177" s="178"/>
      <c r="N177" s="179"/>
      <c r="O177" s="179"/>
      <c r="P177" s="179"/>
      <c r="Q177" s="179"/>
      <c r="R177" s="179"/>
      <c r="S177" s="179"/>
      <c r="T177" s="180"/>
      <c r="AT177" s="174" t="s">
        <v>140</v>
      </c>
      <c r="AU177" s="174" t="s">
        <v>135</v>
      </c>
      <c r="AV177" s="14" t="s">
        <v>134</v>
      </c>
      <c r="AW177" s="14" t="s">
        <v>29</v>
      </c>
      <c r="AX177" s="14" t="s">
        <v>80</v>
      </c>
      <c r="AY177" s="174" t="s">
        <v>127</v>
      </c>
    </row>
    <row r="178" spans="1:65" s="2" customFormat="1" ht="24.15" customHeight="1">
      <c r="A178" s="31"/>
      <c r="B178" s="149"/>
      <c r="C178" s="190" t="s">
        <v>267</v>
      </c>
      <c r="D178" s="190" t="s">
        <v>410</v>
      </c>
      <c r="E178" s="191" t="s">
        <v>815</v>
      </c>
      <c r="F178" s="192" t="s">
        <v>816</v>
      </c>
      <c r="G178" s="193" t="s">
        <v>464</v>
      </c>
      <c r="H178" s="194">
        <v>0.45800000000000002</v>
      </c>
      <c r="I178" s="195"/>
      <c r="J178" s="196">
        <f>ROUND(I178*H178,2)</f>
        <v>0</v>
      </c>
      <c r="K178" s="197"/>
      <c r="L178" s="198"/>
      <c r="M178" s="199" t="s">
        <v>1</v>
      </c>
      <c r="N178" s="200" t="s">
        <v>39</v>
      </c>
      <c r="O178" s="60"/>
      <c r="P178" s="160">
        <f>O178*H178</f>
        <v>0</v>
      </c>
      <c r="Q178" s="160">
        <v>0</v>
      </c>
      <c r="R178" s="160">
        <f>Q178*H178</f>
        <v>0</v>
      </c>
      <c r="S178" s="160">
        <v>0</v>
      </c>
      <c r="T178" s="161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2" t="s">
        <v>288</v>
      </c>
      <c r="AT178" s="162" t="s">
        <v>410</v>
      </c>
      <c r="AU178" s="162" t="s">
        <v>135</v>
      </c>
      <c r="AY178" s="16" t="s">
        <v>127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6" t="s">
        <v>135</v>
      </c>
      <c r="BK178" s="163">
        <f>ROUND(I178*H178,2)</f>
        <v>0</v>
      </c>
      <c r="BL178" s="16" t="s">
        <v>208</v>
      </c>
      <c r="BM178" s="162" t="s">
        <v>817</v>
      </c>
    </row>
    <row r="179" spans="1:65" s="13" customFormat="1">
      <c r="B179" s="164"/>
      <c r="D179" s="165" t="s">
        <v>140</v>
      </c>
      <c r="E179" s="172" t="s">
        <v>1</v>
      </c>
      <c r="F179" s="166" t="s">
        <v>818</v>
      </c>
      <c r="H179" s="167">
        <v>0.45800000000000002</v>
      </c>
      <c r="I179" s="168"/>
      <c r="L179" s="164"/>
      <c r="M179" s="169"/>
      <c r="N179" s="170"/>
      <c r="O179" s="170"/>
      <c r="P179" s="170"/>
      <c r="Q179" s="170"/>
      <c r="R179" s="170"/>
      <c r="S179" s="170"/>
      <c r="T179" s="171"/>
      <c r="AT179" s="172" t="s">
        <v>140</v>
      </c>
      <c r="AU179" s="172" t="s">
        <v>135</v>
      </c>
      <c r="AV179" s="13" t="s">
        <v>135</v>
      </c>
      <c r="AW179" s="13" t="s">
        <v>29</v>
      </c>
      <c r="AX179" s="13" t="s">
        <v>73</v>
      </c>
      <c r="AY179" s="172" t="s">
        <v>127</v>
      </c>
    </row>
    <row r="180" spans="1:65" s="14" customFormat="1">
      <c r="B180" s="173"/>
      <c r="D180" s="165" t="s">
        <v>140</v>
      </c>
      <c r="E180" s="174" t="s">
        <v>1</v>
      </c>
      <c r="F180" s="175" t="s">
        <v>163</v>
      </c>
      <c r="H180" s="176">
        <v>0.45800000000000002</v>
      </c>
      <c r="I180" s="177"/>
      <c r="L180" s="173"/>
      <c r="M180" s="178"/>
      <c r="N180" s="179"/>
      <c r="O180" s="179"/>
      <c r="P180" s="179"/>
      <c r="Q180" s="179"/>
      <c r="R180" s="179"/>
      <c r="S180" s="179"/>
      <c r="T180" s="180"/>
      <c r="AT180" s="174" t="s">
        <v>140</v>
      </c>
      <c r="AU180" s="174" t="s">
        <v>135</v>
      </c>
      <c r="AV180" s="14" t="s">
        <v>134</v>
      </c>
      <c r="AW180" s="14" t="s">
        <v>29</v>
      </c>
      <c r="AX180" s="14" t="s">
        <v>80</v>
      </c>
      <c r="AY180" s="174" t="s">
        <v>127</v>
      </c>
    </row>
    <row r="181" spans="1:65" s="2" customFormat="1" ht="24.15" customHeight="1">
      <c r="A181" s="31"/>
      <c r="B181" s="149"/>
      <c r="C181" s="190" t="s">
        <v>271</v>
      </c>
      <c r="D181" s="190" t="s">
        <v>410</v>
      </c>
      <c r="E181" s="191" t="s">
        <v>819</v>
      </c>
      <c r="F181" s="192" t="s">
        <v>820</v>
      </c>
      <c r="G181" s="193" t="s">
        <v>464</v>
      </c>
      <c r="H181" s="194">
        <v>1.59</v>
      </c>
      <c r="I181" s="195"/>
      <c r="J181" s="196">
        <f>ROUND(I181*H181,2)</f>
        <v>0</v>
      </c>
      <c r="K181" s="197"/>
      <c r="L181" s="198"/>
      <c r="M181" s="199" t="s">
        <v>1</v>
      </c>
      <c r="N181" s="200" t="s">
        <v>39</v>
      </c>
      <c r="O181" s="60"/>
      <c r="P181" s="160">
        <f>O181*H181</f>
        <v>0</v>
      </c>
      <c r="Q181" s="160">
        <v>0</v>
      </c>
      <c r="R181" s="160">
        <f>Q181*H181</f>
        <v>0</v>
      </c>
      <c r="S181" s="160">
        <v>0</v>
      </c>
      <c r="T181" s="161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2" t="s">
        <v>288</v>
      </c>
      <c r="AT181" s="162" t="s">
        <v>410</v>
      </c>
      <c r="AU181" s="162" t="s">
        <v>135</v>
      </c>
      <c r="AY181" s="16" t="s">
        <v>127</v>
      </c>
      <c r="BE181" s="163">
        <f>IF(N181="základná",J181,0)</f>
        <v>0</v>
      </c>
      <c r="BF181" s="163">
        <f>IF(N181="znížená",J181,0)</f>
        <v>0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6" t="s">
        <v>135</v>
      </c>
      <c r="BK181" s="163">
        <f>ROUND(I181*H181,2)</f>
        <v>0</v>
      </c>
      <c r="BL181" s="16" t="s">
        <v>208</v>
      </c>
      <c r="BM181" s="162" t="s">
        <v>821</v>
      </c>
    </row>
    <row r="182" spans="1:65" s="13" customFormat="1">
      <c r="B182" s="164"/>
      <c r="D182" s="165" t="s">
        <v>140</v>
      </c>
      <c r="E182" s="172" t="s">
        <v>1</v>
      </c>
      <c r="F182" s="166" t="s">
        <v>822</v>
      </c>
      <c r="H182" s="167">
        <v>1.59</v>
      </c>
      <c r="I182" s="168"/>
      <c r="L182" s="164"/>
      <c r="M182" s="169"/>
      <c r="N182" s="170"/>
      <c r="O182" s="170"/>
      <c r="P182" s="170"/>
      <c r="Q182" s="170"/>
      <c r="R182" s="170"/>
      <c r="S182" s="170"/>
      <c r="T182" s="171"/>
      <c r="AT182" s="172" t="s">
        <v>140</v>
      </c>
      <c r="AU182" s="172" t="s">
        <v>135</v>
      </c>
      <c r="AV182" s="13" t="s">
        <v>135</v>
      </c>
      <c r="AW182" s="13" t="s">
        <v>29</v>
      </c>
      <c r="AX182" s="13" t="s">
        <v>73</v>
      </c>
      <c r="AY182" s="172" t="s">
        <v>127</v>
      </c>
    </row>
    <row r="183" spans="1:65" s="14" customFormat="1">
      <c r="B183" s="173"/>
      <c r="D183" s="165" t="s">
        <v>140</v>
      </c>
      <c r="E183" s="174" t="s">
        <v>1</v>
      </c>
      <c r="F183" s="175" t="s">
        <v>163</v>
      </c>
      <c r="H183" s="176">
        <v>1.59</v>
      </c>
      <c r="I183" s="177"/>
      <c r="L183" s="173"/>
      <c r="M183" s="178"/>
      <c r="N183" s="179"/>
      <c r="O183" s="179"/>
      <c r="P183" s="179"/>
      <c r="Q183" s="179"/>
      <c r="R183" s="179"/>
      <c r="S183" s="179"/>
      <c r="T183" s="180"/>
      <c r="AT183" s="174" t="s">
        <v>140</v>
      </c>
      <c r="AU183" s="174" t="s">
        <v>135</v>
      </c>
      <c r="AV183" s="14" t="s">
        <v>134</v>
      </c>
      <c r="AW183" s="14" t="s">
        <v>29</v>
      </c>
      <c r="AX183" s="14" t="s">
        <v>80</v>
      </c>
      <c r="AY183" s="174" t="s">
        <v>127</v>
      </c>
    </row>
    <row r="184" spans="1:65" s="2" customFormat="1" ht="24.15" customHeight="1">
      <c r="A184" s="31"/>
      <c r="B184" s="149"/>
      <c r="C184" s="190" t="s">
        <v>277</v>
      </c>
      <c r="D184" s="190" t="s">
        <v>410</v>
      </c>
      <c r="E184" s="191" t="s">
        <v>823</v>
      </c>
      <c r="F184" s="192" t="s">
        <v>824</v>
      </c>
      <c r="G184" s="193" t="s">
        <v>464</v>
      </c>
      <c r="H184" s="194">
        <v>2.6240000000000001</v>
      </c>
      <c r="I184" s="195"/>
      <c r="J184" s="196">
        <f>ROUND(I184*H184,2)</f>
        <v>0</v>
      </c>
      <c r="K184" s="197"/>
      <c r="L184" s="198"/>
      <c r="M184" s="199" t="s">
        <v>1</v>
      </c>
      <c r="N184" s="200" t="s">
        <v>39</v>
      </c>
      <c r="O184" s="60"/>
      <c r="P184" s="160">
        <f>O184*H184</f>
        <v>0</v>
      </c>
      <c r="Q184" s="160">
        <v>0</v>
      </c>
      <c r="R184" s="160">
        <f>Q184*H184</f>
        <v>0</v>
      </c>
      <c r="S184" s="160">
        <v>0</v>
      </c>
      <c r="T184" s="161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2" t="s">
        <v>288</v>
      </c>
      <c r="AT184" s="162" t="s">
        <v>410</v>
      </c>
      <c r="AU184" s="162" t="s">
        <v>135</v>
      </c>
      <c r="AY184" s="16" t="s">
        <v>127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6" t="s">
        <v>135</v>
      </c>
      <c r="BK184" s="163">
        <f>ROUND(I184*H184,2)</f>
        <v>0</v>
      </c>
      <c r="BL184" s="16" t="s">
        <v>208</v>
      </c>
      <c r="BM184" s="162" t="s">
        <v>825</v>
      </c>
    </row>
    <row r="185" spans="1:65" s="13" customFormat="1">
      <c r="B185" s="164"/>
      <c r="D185" s="165" t="s">
        <v>140</v>
      </c>
      <c r="E185" s="172" t="s">
        <v>1</v>
      </c>
      <c r="F185" s="166" t="s">
        <v>826</v>
      </c>
      <c r="H185" s="167">
        <v>2.6240000000000001</v>
      </c>
      <c r="I185" s="168"/>
      <c r="L185" s="164"/>
      <c r="M185" s="169"/>
      <c r="N185" s="170"/>
      <c r="O185" s="170"/>
      <c r="P185" s="170"/>
      <c r="Q185" s="170"/>
      <c r="R185" s="170"/>
      <c r="S185" s="170"/>
      <c r="T185" s="171"/>
      <c r="AT185" s="172" t="s">
        <v>140</v>
      </c>
      <c r="AU185" s="172" t="s">
        <v>135</v>
      </c>
      <c r="AV185" s="13" t="s">
        <v>135</v>
      </c>
      <c r="AW185" s="13" t="s">
        <v>29</v>
      </c>
      <c r="AX185" s="13" t="s">
        <v>73</v>
      </c>
      <c r="AY185" s="172" t="s">
        <v>127</v>
      </c>
    </row>
    <row r="186" spans="1:65" s="14" customFormat="1">
      <c r="B186" s="173"/>
      <c r="D186" s="165" t="s">
        <v>140</v>
      </c>
      <c r="E186" s="174" t="s">
        <v>1</v>
      </c>
      <c r="F186" s="175" t="s">
        <v>163</v>
      </c>
      <c r="H186" s="176">
        <v>2.6240000000000001</v>
      </c>
      <c r="I186" s="177"/>
      <c r="L186" s="173"/>
      <c r="M186" s="178"/>
      <c r="N186" s="179"/>
      <c r="O186" s="179"/>
      <c r="P186" s="179"/>
      <c r="Q186" s="179"/>
      <c r="R186" s="179"/>
      <c r="S186" s="179"/>
      <c r="T186" s="180"/>
      <c r="AT186" s="174" t="s">
        <v>140</v>
      </c>
      <c r="AU186" s="174" t="s">
        <v>135</v>
      </c>
      <c r="AV186" s="14" t="s">
        <v>134</v>
      </c>
      <c r="AW186" s="14" t="s">
        <v>29</v>
      </c>
      <c r="AX186" s="14" t="s">
        <v>80</v>
      </c>
      <c r="AY186" s="174" t="s">
        <v>127</v>
      </c>
    </row>
    <row r="187" spans="1:65" s="2" customFormat="1" ht="24.15" customHeight="1">
      <c r="A187" s="31"/>
      <c r="B187" s="149"/>
      <c r="C187" s="190" t="s">
        <v>284</v>
      </c>
      <c r="D187" s="190" t="s">
        <v>410</v>
      </c>
      <c r="E187" s="191" t="s">
        <v>827</v>
      </c>
      <c r="F187" s="192" t="s">
        <v>828</v>
      </c>
      <c r="G187" s="193" t="s">
        <v>464</v>
      </c>
      <c r="H187" s="194">
        <v>4.3999999999999997E-2</v>
      </c>
      <c r="I187" s="195"/>
      <c r="J187" s="196">
        <f>ROUND(I187*H187,2)</f>
        <v>0</v>
      </c>
      <c r="K187" s="197"/>
      <c r="L187" s="198"/>
      <c r="M187" s="199" t="s">
        <v>1</v>
      </c>
      <c r="N187" s="200" t="s">
        <v>39</v>
      </c>
      <c r="O187" s="60"/>
      <c r="P187" s="160">
        <f>O187*H187</f>
        <v>0</v>
      </c>
      <c r="Q187" s="160">
        <v>0</v>
      </c>
      <c r="R187" s="160">
        <f>Q187*H187</f>
        <v>0</v>
      </c>
      <c r="S187" s="160">
        <v>0</v>
      </c>
      <c r="T187" s="16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2" t="s">
        <v>288</v>
      </c>
      <c r="AT187" s="162" t="s">
        <v>410</v>
      </c>
      <c r="AU187" s="162" t="s">
        <v>135</v>
      </c>
      <c r="AY187" s="16" t="s">
        <v>127</v>
      </c>
      <c r="BE187" s="163">
        <f>IF(N187="základná",J187,0)</f>
        <v>0</v>
      </c>
      <c r="BF187" s="163">
        <f>IF(N187="znížená",J187,0)</f>
        <v>0</v>
      </c>
      <c r="BG187" s="163">
        <f>IF(N187="zákl. prenesená",J187,0)</f>
        <v>0</v>
      </c>
      <c r="BH187" s="163">
        <f>IF(N187="zníž. prenesená",J187,0)</f>
        <v>0</v>
      </c>
      <c r="BI187" s="163">
        <f>IF(N187="nulová",J187,0)</f>
        <v>0</v>
      </c>
      <c r="BJ187" s="16" t="s">
        <v>135</v>
      </c>
      <c r="BK187" s="163">
        <f>ROUND(I187*H187,2)</f>
        <v>0</v>
      </c>
      <c r="BL187" s="16" t="s">
        <v>208</v>
      </c>
      <c r="BM187" s="162" t="s">
        <v>829</v>
      </c>
    </row>
    <row r="188" spans="1:65" s="13" customFormat="1">
      <c r="B188" s="164"/>
      <c r="D188" s="165" t="s">
        <v>140</v>
      </c>
      <c r="E188" s="172" t="s">
        <v>1</v>
      </c>
      <c r="F188" s="166" t="s">
        <v>830</v>
      </c>
      <c r="H188" s="167">
        <v>4.3999999999999997E-2</v>
      </c>
      <c r="I188" s="168"/>
      <c r="L188" s="164"/>
      <c r="M188" s="169"/>
      <c r="N188" s="170"/>
      <c r="O188" s="170"/>
      <c r="P188" s="170"/>
      <c r="Q188" s="170"/>
      <c r="R188" s="170"/>
      <c r="S188" s="170"/>
      <c r="T188" s="171"/>
      <c r="AT188" s="172" t="s">
        <v>140</v>
      </c>
      <c r="AU188" s="172" t="s">
        <v>135</v>
      </c>
      <c r="AV188" s="13" t="s">
        <v>135</v>
      </c>
      <c r="AW188" s="13" t="s">
        <v>29</v>
      </c>
      <c r="AX188" s="13" t="s">
        <v>73</v>
      </c>
      <c r="AY188" s="172" t="s">
        <v>127</v>
      </c>
    </row>
    <row r="189" spans="1:65" s="14" customFormat="1">
      <c r="B189" s="173"/>
      <c r="D189" s="165" t="s">
        <v>140</v>
      </c>
      <c r="E189" s="174" t="s">
        <v>1</v>
      </c>
      <c r="F189" s="175" t="s">
        <v>163</v>
      </c>
      <c r="H189" s="176">
        <v>4.3999999999999997E-2</v>
      </c>
      <c r="I189" s="177"/>
      <c r="L189" s="173"/>
      <c r="M189" s="178"/>
      <c r="N189" s="179"/>
      <c r="O189" s="179"/>
      <c r="P189" s="179"/>
      <c r="Q189" s="179"/>
      <c r="R189" s="179"/>
      <c r="S189" s="179"/>
      <c r="T189" s="180"/>
      <c r="AT189" s="174" t="s">
        <v>140</v>
      </c>
      <c r="AU189" s="174" t="s">
        <v>135</v>
      </c>
      <c r="AV189" s="14" t="s">
        <v>134</v>
      </c>
      <c r="AW189" s="14" t="s">
        <v>29</v>
      </c>
      <c r="AX189" s="14" t="s">
        <v>80</v>
      </c>
      <c r="AY189" s="174" t="s">
        <v>127</v>
      </c>
    </row>
    <row r="190" spans="1:65" s="2" customFormat="1" ht="24.15" customHeight="1">
      <c r="A190" s="31"/>
      <c r="B190" s="149"/>
      <c r="C190" s="190" t="s">
        <v>288</v>
      </c>
      <c r="D190" s="190" t="s">
        <v>410</v>
      </c>
      <c r="E190" s="191" t="s">
        <v>831</v>
      </c>
      <c r="F190" s="192" t="s">
        <v>832</v>
      </c>
      <c r="G190" s="193" t="s">
        <v>464</v>
      </c>
      <c r="H190" s="194">
        <v>3.0640000000000001</v>
      </c>
      <c r="I190" s="195"/>
      <c r="J190" s="196">
        <f>ROUND(I190*H190,2)</f>
        <v>0</v>
      </c>
      <c r="K190" s="197"/>
      <c r="L190" s="198"/>
      <c r="M190" s="199" t="s">
        <v>1</v>
      </c>
      <c r="N190" s="200" t="s">
        <v>39</v>
      </c>
      <c r="O190" s="60"/>
      <c r="P190" s="160">
        <f>O190*H190</f>
        <v>0</v>
      </c>
      <c r="Q190" s="160">
        <v>0</v>
      </c>
      <c r="R190" s="160">
        <f>Q190*H190</f>
        <v>0</v>
      </c>
      <c r="S190" s="160">
        <v>0</v>
      </c>
      <c r="T190" s="161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62" t="s">
        <v>288</v>
      </c>
      <c r="AT190" s="162" t="s">
        <v>410</v>
      </c>
      <c r="AU190" s="162" t="s">
        <v>135</v>
      </c>
      <c r="AY190" s="16" t="s">
        <v>127</v>
      </c>
      <c r="BE190" s="163">
        <f>IF(N190="základná",J190,0)</f>
        <v>0</v>
      </c>
      <c r="BF190" s="163">
        <f>IF(N190="znížená",J190,0)</f>
        <v>0</v>
      </c>
      <c r="BG190" s="163">
        <f>IF(N190="zákl. prenesená",J190,0)</f>
        <v>0</v>
      </c>
      <c r="BH190" s="163">
        <f>IF(N190="zníž. prenesená",J190,0)</f>
        <v>0</v>
      </c>
      <c r="BI190" s="163">
        <f>IF(N190="nulová",J190,0)</f>
        <v>0</v>
      </c>
      <c r="BJ190" s="16" t="s">
        <v>135</v>
      </c>
      <c r="BK190" s="163">
        <f>ROUND(I190*H190,2)</f>
        <v>0</v>
      </c>
      <c r="BL190" s="16" t="s">
        <v>208</v>
      </c>
      <c r="BM190" s="162" t="s">
        <v>833</v>
      </c>
    </row>
    <row r="191" spans="1:65" s="13" customFormat="1">
      <c r="B191" s="164"/>
      <c r="D191" s="165" t="s">
        <v>140</v>
      </c>
      <c r="E191" s="172" t="s">
        <v>1</v>
      </c>
      <c r="F191" s="166" t="s">
        <v>834</v>
      </c>
      <c r="H191" s="167">
        <v>3.0640000000000001</v>
      </c>
      <c r="I191" s="168"/>
      <c r="L191" s="164"/>
      <c r="M191" s="169"/>
      <c r="N191" s="170"/>
      <c r="O191" s="170"/>
      <c r="P191" s="170"/>
      <c r="Q191" s="170"/>
      <c r="R191" s="170"/>
      <c r="S191" s="170"/>
      <c r="T191" s="171"/>
      <c r="AT191" s="172" t="s">
        <v>140</v>
      </c>
      <c r="AU191" s="172" t="s">
        <v>135</v>
      </c>
      <c r="AV191" s="13" t="s">
        <v>135</v>
      </c>
      <c r="AW191" s="13" t="s">
        <v>29</v>
      </c>
      <c r="AX191" s="13" t="s">
        <v>73</v>
      </c>
      <c r="AY191" s="172" t="s">
        <v>127</v>
      </c>
    </row>
    <row r="192" spans="1:65" s="14" customFormat="1">
      <c r="B192" s="173"/>
      <c r="D192" s="165" t="s">
        <v>140</v>
      </c>
      <c r="E192" s="174" t="s">
        <v>1</v>
      </c>
      <c r="F192" s="175" t="s">
        <v>163</v>
      </c>
      <c r="H192" s="176">
        <v>3.0640000000000001</v>
      </c>
      <c r="I192" s="177"/>
      <c r="L192" s="173"/>
      <c r="M192" s="178"/>
      <c r="N192" s="179"/>
      <c r="O192" s="179"/>
      <c r="P192" s="179"/>
      <c r="Q192" s="179"/>
      <c r="R192" s="179"/>
      <c r="S192" s="179"/>
      <c r="T192" s="180"/>
      <c r="AT192" s="174" t="s">
        <v>140</v>
      </c>
      <c r="AU192" s="174" t="s">
        <v>135</v>
      </c>
      <c r="AV192" s="14" t="s">
        <v>134</v>
      </c>
      <c r="AW192" s="14" t="s">
        <v>29</v>
      </c>
      <c r="AX192" s="14" t="s">
        <v>80</v>
      </c>
      <c r="AY192" s="174" t="s">
        <v>127</v>
      </c>
    </row>
    <row r="193" spans="1:65" s="2" customFormat="1" ht="24.15" customHeight="1">
      <c r="A193" s="31"/>
      <c r="B193" s="149"/>
      <c r="C193" s="150" t="s">
        <v>295</v>
      </c>
      <c r="D193" s="150" t="s">
        <v>130</v>
      </c>
      <c r="E193" s="151" t="s">
        <v>459</v>
      </c>
      <c r="F193" s="152" t="s">
        <v>460</v>
      </c>
      <c r="G193" s="153" t="s">
        <v>133</v>
      </c>
      <c r="H193" s="154">
        <v>15.2</v>
      </c>
      <c r="I193" s="155"/>
      <c r="J193" s="156">
        <f>ROUND(I193*H193,2)</f>
        <v>0</v>
      </c>
      <c r="K193" s="157"/>
      <c r="L193" s="32"/>
      <c r="M193" s="158" t="s">
        <v>1</v>
      </c>
      <c r="N193" s="159" t="s">
        <v>39</v>
      </c>
      <c r="O193" s="60"/>
      <c r="P193" s="160">
        <f>O193*H193</f>
        <v>0</v>
      </c>
      <c r="Q193" s="160">
        <v>0</v>
      </c>
      <c r="R193" s="160">
        <f>Q193*H193</f>
        <v>0</v>
      </c>
      <c r="S193" s="160">
        <v>0</v>
      </c>
      <c r="T193" s="161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62" t="s">
        <v>208</v>
      </c>
      <c r="AT193" s="162" t="s">
        <v>130</v>
      </c>
      <c r="AU193" s="162" t="s">
        <v>135</v>
      </c>
      <c r="AY193" s="16" t="s">
        <v>127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6" t="s">
        <v>135</v>
      </c>
      <c r="BK193" s="163">
        <f>ROUND(I193*H193,2)</f>
        <v>0</v>
      </c>
      <c r="BL193" s="16" t="s">
        <v>208</v>
      </c>
      <c r="BM193" s="162" t="s">
        <v>835</v>
      </c>
    </row>
    <row r="194" spans="1:65" s="2" customFormat="1" ht="21.75" customHeight="1">
      <c r="A194" s="31"/>
      <c r="B194" s="149"/>
      <c r="C194" s="190" t="s">
        <v>299</v>
      </c>
      <c r="D194" s="190" t="s">
        <v>410</v>
      </c>
      <c r="E194" s="191" t="s">
        <v>462</v>
      </c>
      <c r="F194" s="192" t="s">
        <v>463</v>
      </c>
      <c r="G194" s="193" t="s">
        <v>464</v>
      </c>
      <c r="H194" s="194">
        <v>0.40100000000000002</v>
      </c>
      <c r="I194" s="195"/>
      <c r="J194" s="196">
        <f>ROUND(I194*H194,2)</f>
        <v>0</v>
      </c>
      <c r="K194" s="197"/>
      <c r="L194" s="198"/>
      <c r="M194" s="199" t="s">
        <v>1</v>
      </c>
      <c r="N194" s="200" t="s">
        <v>39</v>
      </c>
      <c r="O194" s="60"/>
      <c r="P194" s="160">
        <f>O194*H194</f>
        <v>0</v>
      </c>
      <c r="Q194" s="160">
        <v>0</v>
      </c>
      <c r="R194" s="160">
        <f>Q194*H194</f>
        <v>0</v>
      </c>
      <c r="S194" s="160">
        <v>0</v>
      </c>
      <c r="T194" s="161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62" t="s">
        <v>288</v>
      </c>
      <c r="AT194" s="162" t="s">
        <v>410</v>
      </c>
      <c r="AU194" s="162" t="s">
        <v>135</v>
      </c>
      <c r="AY194" s="16" t="s">
        <v>127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6" t="s">
        <v>135</v>
      </c>
      <c r="BK194" s="163">
        <f>ROUND(I194*H194,2)</f>
        <v>0</v>
      </c>
      <c r="BL194" s="16" t="s">
        <v>208</v>
      </c>
      <c r="BM194" s="162" t="s">
        <v>836</v>
      </c>
    </row>
    <row r="195" spans="1:65" s="13" customFormat="1">
      <c r="B195" s="164"/>
      <c r="D195" s="165" t="s">
        <v>140</v>
      </c>
      <c r="E195" s="172" t="s">
        <v>1</v>
      </c>
      <c r="F195" s="166" t="s">
        <v>837</v>
      </c>
      <c r="H195" s="167">
        <v>0.40100000000000002</v>
      </c>
      <c r="I195" s="168"/>
      <c r="L195" s="164"/>
      <c r="M195" s="169"/>
      <c r="N195" s="170"/>
      <c r="O195" s="170"/>
      <c r="P195" s="170"/>
      <c r="Q195" s="170"/>
      <c r="R195" s="170"/>
      <c r="S195" s="170"/>
      <c r="T195" s="171"/>
      <c r="AT195" s="172" t="s">
        <v>140</v>
      </c>
      <c r="AU195" s="172" t="s">
        <v>135</v>
      </c>
      <c r="AV195" s="13" t="s">
        <v>135</v>
      </c>
      <c r="AW195" s="13" t="s">
        <v>29</v>
      </c>
      <c r="AX195" s="13" t="s">
        <v>73</v>
      </c>
      <c r="AY195" s="172" t="s">
        <v>127</v>
      </c>
    </row>
    <row r="196" spans="1:65" s="14" customFormat="1">
      <c r="B196" s="173"/>
      <c r="D196" s="165" t="s">
        <v>140</v>
      </c>
      <c r="E196" s="174" t="s">
        <v>1</v>
      </c>
      <c r="F196" s="175" t="s">
        <v>163</v>
      </c>
      <c r="H196" s="176">
        <v>0.40100000000000002</v>
      </c>
      <c r="I196" s="177"/>
      <c r="L196" s="173"/>
      <c r="M196" s="178"/>
      <c r="N196" s="179"/>
      <c r="O196" s="179"/>
      <c r="P196" s="179"/>
      <c r="Q196" s="179"/>
      <c r="R196" s="179"/>
      <c r="S196" s="179"/>
      <c r="T196" s="180"/>
      <c r="AT196" s="174" t="s">
        <v>140</v>
      </c>
      <c r="AU196" s="174" t="s">
        <v>135</v>
      </c>
      <c r="AV196" s="14" t="s">
        <v>134</v>
      </c>
      <c r="AW196" s="14" t="s">
        <v>29</v>
      </c>
      <c r="AX196" s="14" t="s">
        <v>80</v>
      </c>
      <c r="AY196" s="174" t="s">
        <v>127</v>
      </c>
    </row>
    <row r="197" spans="1:65" s="2" customFormat="1" ht="16.5" customHeight="1">
      <c r="A197" s="31"/>
      <c r="B197" s="149"/>
      <c r="C197" s="190" t="s">
        <v>305</v>
      </c>
      <c r="D197" s="190" t="s">
        <v>410</v>
      </c>
      <c r="E197" s="191" t="s">
        <v>838</v>
      </c>
      <c r="F197" s="192" t="s">
        <v>839</v>
      </c>
      <c r="G197" s="193" t="s">
        <v>133</v>
      </c>
      <c r="H197" s="194">
        <v>15.2</v>
      </c>
      <c r="I197" s="195"/>
      <c r="J197" s="196">
        <f>ROUND(I197*H197,2)</f>
        <v>0</v>
      </c>
      <c r="K197" s="197"/>
      <c r="L197" s="198"/>
      <c r="M197" s="199" t="s">
        <v>1</v>
      </c>
      <c r="N197" s="200" t="s">
        <v>39</v>
      </c>
      <c r="O197" s="60"/>
      <c r="P197" s="160">
        <f>O197*H197</f>
        <v>0</v>
      </c>
      <c r="Q197" s="160">
        <v>0</v>
      </c>
      <c r="R197" s="160">
        <f>Q197*H197</f>
        <v>0</v>
      </c>
      <c r="S197" s="160">
        <v>0</v>
      </c>
      <c r="T197" s="161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62" t="s">
        <v>288</v>
      </c>
      <c r="AT197" s="162" t="s">
        <v>410</v>
      </c>
      <c r="AU197" s="162" t="s">
        <v>135</v>
      </c>
      <c r="AY197" s="16" t="s">
        <v>127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6" t="s">
        <v>135</v>
      </c>
      <c r="BK197" s="163">
        <f>ROUND(I197*H197,2)</f>
        <v>0</v>
      </c>
      <c r="BL197" s="16" t="s">
        <v>208</v>
      </c>
      <c r="BM197" s="162" t="s">
        <v>840</v>
      </c>
    </row>
    <row r="198" spans="1:65" s="12" customFormat="1" ht="22.95" customHeight="1">
      <c r="B198" s="136"/>
      <c r="D198" s="137" t="s">
        <v>72</v>
      </c>
      <c r="E198" s="147" t="s">
        <v>282</v>
      </c>
      <c r="F198" s="147" t="s">
        <v>283</v>
      </c>
      <c r="I198" s="139"/>
      <c r="J198" s="148">
        <f>BK198</f>
        <v>0</v>
      </c>
      <c r="L198" s="136"/>
      <c r="M198" s="141"/>
      <c r="N198" s="142"/>
      <c r="O198" s="142"/>
      <c r="P198" s="143">
        <f>SUM(P199:P201)</f>
        <v>0</v>
      </c>
      <c r="Q198" s="142"/>
      <c r="R198" s="143">
        <f>SUM(R199:R201)</f>
        <v>0</v>
      </c>
      <c r="S198" s="142"/>
      <c r="T198" s="144">
        <f>SUM(T199:T201)</f>
        <v>0</v>
      </c>
      <c r="AR198" s="137" t="s">
        <v>135</v>
      </c>
      <c r="AT198" s="145" t="s">
        <v>72</v>
      </c>
      <c r="AU198" s="145" t="s">
        <v>80</v>
      </c>
      <c r="AY198" s="137" t="s">
        <v>127</v>
      </c>
      <c r="BK198" s="146">
        <f>SUM(BK199:BK201)</f>
        <v>0</v>
      </c>
    </row>
    <row r="199" spans="1:65" s="2" customFormat="1" ht="24.15" customHeight="1">
      <c r="A199" s="31"/>
      <c r="B199" s="149"/>
      <c r="C199" s="150" t="s">
        <v>310</v>
      </c>
      <c r="D199" s="150" t="s">
        <v>130</v>
      </c>
      <c r="E199" s="151" t="s">
        <v>474</v>
      </c>
      <c r="F199" s="152" t="s">
        <v>475</v>
      </c>
      <c r="G199" s="153" t="s">
        <v>160</v>
      </c>
      <c r="H199" s="154">
        <v>3.85</v>
      </c>
      <c r="I199" s="155"/>
      <c r="J199" s="156">
        <f>ROUND(I199*H199,2)</f>
        <v>0</v>
      </c>
      <c r="K199" s="157"/>
      <c r="L199" s="32"/>
      <c r="M199" s="158" t="s">
        <v>1</v>
      </c>
      <c r="N199" s="159" t="s">
        <v>39</v>
      </c>
      <c r="O199" s="60"/>
      <c r="P199" s="160">
        <f>O199*H199</f>
        <v>0</v>
      </c>
      <c r="Q199" s="160">
        <v>0</v>
      </c>
      <c r="R199" s="160">
        <f>Q199*H199</f>
        <v>0</v>
      </c>
      <c r="S199" s="160">
        <v>0</v>
      </c>
      <c r="T199" s="161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62" t="s">
        <v>208</v>
      </c>
      <c r="AT199" s="162" t="s">
        <v>130</v>
      </c>
      <c r="AU199" s="162" t="s">
        <v>135</v>
      </c>
      <c r="AY199" s="16" t="s">
        <v>127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6" t="s">
        <v>135</v>
      </c>
      <c r="BK199" s="163">
        <f>ROUND(I199*H199,2)</f>
        <v>0</v>
      </c>
      <c r="BL199" s="16" t="s">
        <v>208</v>
      </c>
      <c r="BM199" s="162" t="s">
        <v>841</v>
      </c>
    </row>
    <row r="200" spans="1:65" s="2" customFormat="1" ht="24.15" customHeight="1">
      <c r="A200" s="31"/>
      <c r="B200" s="149"/>
      <c r="C200" s="150" t="s">
        <v>315</v>
      </c>
      <c r="D200" s="150" t="s">
        <v>130</v>
      </c>
      <c r="E200" s="151" t="s">
        <v>477</v>
      </c>
      <c r="F200" s="152" t="s">
        <v>478</v>
      </c>
      <c r="G200" s="153" t="s">
        <v>160</v>
      </c>
      <c r="H200" s="154">
        <v>2.9</v>
      </c>
      <c r="I200" s="155"/>
      <c r="J200" s="156">
        <f>ROUND(I200*H200,2)</f>
        <v>0</v>
      </c>
      <c r="K200" s="157"/>
      <c r="L200" s="32"/>
      <c r="M200" s="158" t="s">
        <v>1</v>
      </c>
      <c r="N200" s="159" t="s">
        <v>39</v>
      </c>
      <c r="O200" s="60"/>
      <c r="P200" s="160">
        <f>O200*H200</f>
        <v>0</v>
      </c>
      <c r="Q200" s="160">
        <v>0</v>
      </c>
      <c r="R200" s="160">
        <f>Q200*H200</f>
        <v>0</v>
      </c>
      <c r="S200" s="160">
        <v>0</v>
      </c>
      <c r="T200" s="161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62" t="s">
        <v>208</v>
      </c>
      <c r="AT200" s="162" t="s">
        <v>130</v>
      </c>
      <c r="AU200" s="162" t="s">
        <v>135</v>
      </c>
      <c r="AY200" s="16" t="s">
        <v>127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6" t="s">
        <v>135</v>
      </c>
      <c r="BK200" s="163">
        <f>ROUND(I200*H200,2)</f>
        <v>0</v>
      </c>
      <c r="BL200" s="16" t="s">
        <v>208</v>
      </c>
      <c r="BM200" s="162" t="s">
        <v>842</v>
      </c>
    </row>
    <row r="201" spans="1:65" s="2" customFormat="1" ht="24.15" customHeight="1">
      <c r="A201" s="31"/>
      <c r="B201" s="149"/>
      <c r="C201" s="150" t="s">
        <v>320</v>
      </c>
      <c r="D201" s="150" t="s">
        <v>130</v>
      </c>
      <c r="E201" s="151" t="s">
        <v>480</v>
      </c>
      <c r="F201" s="152" t="s">
        <v>481</v>
      </c>
      <c r="G201" s="153" t="s">
        <v>239</v>
      </c>
      <c r="H201" s="154">
        <v>1.7000000000000001E-2</v>
      </c>
      <c r="I201" s="155"/>
      <c r="J201" s="156">
        <f>ROUND(I201*H201,2)</f>
        <v>0</v>
      </c>
      <c r="K201" s="157"/>
      <c r="L201" s="32"/>
      <c r="M201" s="158" t="s">
        <v>1</v>
      </c>
      <c r="N201" s="159" t="s">
        <v>39</v>
      </c>
      <c r="O201" s="60"/>
      <c r="P201" s="160">
        <f>O201*H201</f>
        <v>0</v>
      </c>
      <c r="Q201" s="160">
        <v>0</v>
      </c>
      <c r="R201" s="160">
        <f>Q201*H201</f>
        <v>0</v>
      </c>
      <c r="S201" s="160">
        <v>0</v>
      </c>
      <c r="T201" s="161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62" t="s">
        <v>208</v>
      </c>
      <c r="AT201" s="162" t="s">
        <v>130</v>
      </c>
      <c r="AU201" s="162" t="s">
        <v>135</v>
      </c>
      <c r="AY201" s="16" t="s">
        <v>127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6" t="s">
        <v>135</v>
      </c>
      <c r="BK201" s="163">
        <f>ROUND(I201*H201,2)</f>
        <v>0</v>
      </c>
      <c r="BL201" s="16" t="s">
        <v>208</v>
      </c>
      <c r="BM201" s="162" t="s">
        <v>843</v>
      </c>
    </row>
    <row r="202" spans="1:65" s="12" customFormat="1" ht="22.95" customHeight="1">
      <c r="B202" s="136"/>
      <c r="D202" s="137" t="s">
        <v>72</v>
      </c>
      <c r="E202" s="147" t="s">
        <v>844</v>
      </c>
      <c r="F202" s="147" t="s">
        <v>845</v>
      </c>
      <c r="I202" s="139"/>
      <c r="J202" s="148">
        <f>BK202</f>
        <v>0</v>
      </c>
      <c r="L202" s="136"/>
      <c r="M202" s="141"/>
      <c r="N202" s="142"/>
      <c r="O202" s="142"/>
      <c r="P202" s="143">
        <f>P203</f>
        <v>0</v>
      </c>
      <c r="Q202" s="142"/>
      <c r="R202" s="143">
        <f>R203</f>
        <v>0</v>
      </c>
      <c r="S202" s="142"/>
      <c r="T202" s="144">
        <f>T203</f>
        <v>0</v>
      </c>
      <c r="AR202" s="137" t="s">
        <v>135</v>
      </c>
      <c r="AT202" s="145" t="s">
        <v>72</v>
      </c>
      <c r="AU202" s="145" t="s">
        <v>80</v>
      </c>
      <c r="AY202" s="137" t="s">
        <v>127</v>
      </c>
      <c r="BK202" s="146">
        <f>BK203</f>
        <v>0</v>
      </c>
    </row>
    <row r="203" spans="1:65" s="2" customFormat="1" ht="24.15" customHeight="1">
      <c r="A203" s="31"/>
      <c r="B203" s="149"/>
      <c r="C203" s="150" t="s">
        <v>325</v>
      </c>
      <c r="D203" s="150" t="s">
        <v>130</v>
      </c>
      <c r="E203" s="151" t="s">
        <v>846</v>
      </c>
      <c r="F203" s="152" t="s">
        <v>847</v>
      </c>
      <c r="G203" s="153" t="s">
        <v>133</v>
      </c>
      <c r="H203" s="154">
        <v>80</v>
      </c>
      <c r="I203" s="155"/>
      <c r="J203" s="156">
        <f>ROUND(I203*H203,2)</f>
        <v>0</v>
      </c>
      <c r="K203" s="157"/>
      <c r="L203" s="32"/>
      <c r="M203" s="185" t="s">
        <v>1</v>
      </c>
      <c r="N203" s="186" t="s">
        <v>39</v>
      </c>
      <c r="O203" s="187"/>
      <c r="P203" s="188">
        <f>O203*H203</f>
        <v>0</v>
      </c>
      <c r="Q203" s="188">
        <v>0</v>
      </c>
      <c r="R203" s="188">
        <f>Q203*H203</f>
        <v>0</v>
      </c>
      <c r="S203" s="188">
        <v>0</v>
      </c>
      <c r="T203" s="189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62" t="s">
        <v>208</v>
      </c>
      <c r="AT203" s="162" t="s">
        <v>130</v>
      </c>
      <c r="AU203" s="162" t="s">
        <v>135</v>
      </c>
      <c r="AY203" s="16" t="s">
        <v>127</v>
      </c>
      <c r="BE203" s="163">
        <f>IF(N203="základná",J203,0)</f>
        <v>0</v>
      </c>
      <c r="BF203" s="163">
        <f>IF(N203="znížená",J203,0)</f>
        <v>0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6" t="s">
        <v>135</v>
      </c>
      <c r="BK203" s="163">
        <f>ROUND(I203*H203,2)</f>
        <v>0</v>
      </c>
      <c r="BL203" s="16" t="s">
        <v>208</v>
      </c>
      <c r="BM203" s="162" t="s">
        <v>848</v>
      </c>
    </row>
    <row r="204" spans="1:65" s="2" customFormat="1" ht="6.9" customHeight="1">
      <c r="A204" s="31"/>
      <c r="B204" s="49"/>
      <c r="C204" s="50"/>
      <c r="D204" s="50"/>
      <c r="E204" s="50"/>
      <c r="F204" s="50"/>
      <c r="G204" s="50"/>
      <c r="H204" s="50"/>
      <c r="I204" s="50"/>
      <c r="J204" s="50"/>
      <c r="K204" s="50"/>
      <c r="L204" s="32"/>
      <c r="M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</row>
  </sheetData>
  <autoFilter ref="C126:K203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4"/>
  <sheetViews>
    <sheetView showGridLines="0" topLeftCell="A131" workbookViewId="0">
      <selection activeCell="F140" sqref="F14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34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91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50" t="str">
        <f>'Rekapitulácia stavby'!K6</f>
        <v>,,Living Lab,, Dropie</v>
      </c>
      <c r="F7" s="251"/>
      <c r="G7" s="251"/>
      <c r="H7" s="251"/>
      <c r="L7" s="19"/>
    </row>
    <row r="8" spans="1:46" s="2" customFormat="1" ht="12" customHeight="1">
      <c r="A8" s="31"/>
      <c r="B8" s="32"/>
      <c r="C8" s="31"/>
      <c r="D8" s="26" t="s">
        <v>99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28" t="s">
        <v>90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2" t="str">
        <f>'Rekapitulácia stavby'!E14</f>
        <v>Vyplň údaj</v>
      </c>
      <c r="F18" s="244"/>
      <c r="G18" s="244"/>
      <c r="H18" s="244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48" t="s">
        <v>1</v>
      </c>
      <c r="F27" s="248"/>
      <c r="G27" s="248"/>
      <c r="H27" s="248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ROUND(J119,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37</v>
      </c>
      <c r="E33" s="37" t="s">
        <v>38</v>
      </c>
      <c r="F33" s="101">
        <f>ROUND((SUM(BE119:BE143)),  2)</f>
        <v>0</v>
      </c>
      <c r="G33" s="102"/>
      <c r="H33" s="102"/>
      <c r="I33" s="103">
        <v>0.2</v>
      </c>
      <c r="J33" s="101">
        <f>ROUND(((SUM(BE119:BE143))*I33),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39</v>
      </c>
      <c r="F34" s="101">
        <f>ROUND((SUM(BF119:BF143)),  2)</f>
        <v>0</v>
      </c>
      <c r="G34" s="102"/>
      <c r="H34" s="102"/>
      <c r="I34" s="103">
        <v>0.2</v>
      </c>
      <c r="J34" s="101">
        <f>ROUND(((SUM(BF119:BF143))*I34),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40</v>
      </c>
      <c r="F35" s="104">
        <f>ROUND((SUM(BG119:BG143)),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41</v>
      </c>
      <c r="F36" s="104">
        <f>ROUND((SUM(BH119:BH143)),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42</v>
      </c>
      <c r="F37" s="101">
        <f>ROUND((SUM(BI119:BI143)),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3.2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.2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3.2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100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0" t="str">
        <f>E7</f>
        <v>,,Living Lab,, Dropie</v>
      </c>
      <c r="F85" s="251"/>
      <c r="G85" s="251"/>
      <c r="H85" s="251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28" t="str">
        <f>E9</f>
        <v>ZTI TANYA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101</v>
      </c>
      <c r="D94" s="106"/>
      <c r="E94" s="106"/>
      <c r="F94" s="106"/>
      <c r="G94" s="106"/>
      <c r="H94" s="106"/>
      <c r="I94" s="106"/>
      <c r="J94" s="115" t="s">
        <v>102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customHeight="1">
      <c r="A96" s="31"/>
      <c r="B96" s="32"/>
      <c r="C96" s="116" t="s">
        <v>103</v>
      </c>
      <c r="D96" s="31"/>
      <c r="E96" s="31"/>
      <c r="F96" s="31"/>
      <c r="G96" s="31"/>
      <c r="H96" s="31"/>
      <c r="I96" s="31"/>
      <c r="J96" s="73">
        <f>J119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104</v>
      </c>
    </row>
    <row r="97" spans="1:31" s="9" customFormat="1" ht="24.9" customHeight="1">
      <c r="B97" s="117"/>
      <c r="D97" s="118" t="s">
        <v>849</v>
      </c>
      <c r="E97" s="119"/>
      <c r="F97" s="119"/>
      <c r="G97" s="119"/>
      <c r="H97" s="119"/>
      <c r="I97" s="119"/>
      <c r="J97" s="120">
        <f>J120</f>
        <v>0</v>
      </c>
      <c r="L97" s="117"/>
    </row>
    <row r="98" spans="1:31" s="9" customFormat="1" ht="24.9" customHeight="1">
      <c r="B98" s="117"/>
      <c r="D98" s="118" t="s">
        <v>850</v>
      </c>
      <c r="E98" s="119"/>
      <c r="F98" s="119"/>
      <c r="G98" s="119"/>
      <c r="H98" s="119"/>
      <c r="I98" s="119"/>
      <c r="J98" s="120">
        <f>J131</f>
        <v>0</v>
      </c>
      <c r="L98" s="117"/>
    </row>
    <row r="99" spans="1:31" s="9" customFormat="1" ht="24.9" customHeight="1">
      <c r="B99" s="117"/>
      <c r="D99" s="118" t="s">
        <v>851</v>
      </c>
      <c r="E99" s="119"/>
      <c r="F99" s="119"/>
      <c r="G99" s="119"/>
      <c r="H99" s="119"/>
      <c r="I99" s="119"/>
      <c r="J99" s="120">
        <f>J138</f>
        <v>0</v>
      </c>
      <c r="L99" s="117"/>
    </row>
    <row r="100" spans="1:31" s="2" customFormat="1" ht="21.75" customHeight="1">
      <c r="A100" s="31"/>
      <c r="B100" s="32"/>
      <c r="C100" s="31"/>
      <c r="D100" s="31"/>
      <c r="E100" s="31"/>
      <c r="F100" s="31"/>
      <c r="G100" s="31"/>
      <c r="H100" s="31"/>
      <c r="I100" s="31"/>
      <c r="J100" s="31"/>
      <c r="K100" s="31"/>
      <c r="L100" s="44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1" spans="1:31" s="2" customFormat="1" ht="6.9" customHeight="1">
      <c r="A101" s="31"/>
      <c r="B101" s="49"/>
      <c r="C101" s="50"/>
      <c r="D101" s="50"/>
      <c r="E101" s="50"/>
      <c r="F101" s="50"/>
      <c r="G101" s="50"/>
      <c r="H101" s="50"/>
      <c r="I101" s="50"/>
      <c r="J101" s="50"/>
      <c r="K101" s="50"/>
      <c r="L101" s="44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5" spans="1:31" s="2" customFormat="1" ht="6.9" customHeight="1">
      <c r="A105" s="31"/>
      <c r="B105" s="51"/>
      <c r="C105" s="52"/>
      <c r="D105" s="52"/>
      <c r="E105" s="52"/>
      <c r="F105" s="52"/>
      <c r="G105" s="52"/>
      <c r="H105" s="52"/>
      <c r="I105" s="52"/>
      <c r="J105" s="52"/>
      <c r="K105" s="52"/>
      <c r="L105" s="44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24.9" customHeight="1">
      <c r="A106" s="31"/>
      <c r="B106" s="32"/>
      <c r="C106" s="20" t="s">
        <v>113</v>
      </c>
      <c r="D106" s="31"/>
      <c r="E106" s="31"/>
      <c r="F106" s="31"/>
      <c r="G106" s="31"/>
      <c r="H106" s="31"/>
      <c r="I106" s="31"/>
      <c r="J106" s="31"/>
      <c r="K106" s="31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" customHeight="1">
      <c r="A107" s="31"/>
      <c r="B107" s="32"/>
      <c r="C107" s="31"/>
      <c r="D107" s="31"/>
      <c r="E107" s="31"/>
      <c r="F107" s="31"/>
      <c r="G107" s="31"/>
      <c r="H107" s="31"/>
      <c r="I107" s="31"/>
      <c r="J107" s="31"/>
      <c r="K107" s="31"/>
      <c r="L107" s="44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2" customHeight="1">
      <c r="A108" s="31"/>
      <c r="B108" s="32"/>
      <c r="C108" s="26" t="s">
        <v>13</v>
      </c>
      <c r="D108" s="31"/>
      <c r="E108" s="31"/>
      <c r="F108" s="31"/>
      <c r="G108" s="31"/>
      <c r="H108" s="31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6.5" customHeight="1">
      <c r="A109" s="31"/>
      <c r="B109" s="32"/>
      <c r="C109" s="31"/>
      <c r="D109" s="31"/>
      <c r="E109" s="250" t="str">
        <f>E7</f>
        <v>,,Living Lab,, Dropie</v>
      </c>
      <c r="F109" s="251"/>
      <c r="G109" s="251"/>
      <c r="H109" s="251"/>
      <c r="I109" s="31"/>
      <c r="J109" s="31"/>
      <c r="K109" s="31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99</v>
      </c>
      <c r="D110" s="31"/>
      <c r="E110" s="31"/>
      <c r="F110" s="31"/>
      <c r="G110" s="31"/>
      <c r="H110" s="31"/>
      <c r="I110" s="31"/>
      <c r="J110" s="31"/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1"/>
      <c r="D111" s="31"/>
      <c r="E111" s="228" t="str">
        <f>E9</f>
        <v>ZTI TANYA</v>
      </c>
      <c r="F111" s="249"/>
      <c r="G111" s="249"/>
      <c r="H111" s="249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" customHeight="1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17</v>
      </c>
      <c r="D113" s="31"/>
      <c r="E113" s="31"/>
      <c r="F113" s="24" t="str">
        <f>F12</f>
        <v>Kolárovská 55, Zemianska Olča 946 14</v>
      </c>
      <c r="G113" s="31"/>
      <c r="H113" s="31"/>
      <c r="I113" s="26" t="s">
        <v>19</v>
      </c>
      <c r="J113" s="57" t="str">
        <f>IF(J12="","",J12)</f>
        <v>28. 3. 2024</v>
      </c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" customHeight="1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5.15" customHeight="1">
      <c r="A115" s="31"/>
      <c r="B115" s="32"/>
      <c r="C115" s="26" t="s">
        <v>21</v>
      </c>
      <c r="D115" s="31"/>
      <c r="E115" s="31"/>
      <c r="F115" s="24" t="str">
        <f>E15</f>
        <v>SEV SAŽP Dropie</v>
      </c>
      <c r="G115" s="31"/>
      <c r="H115" s="31"/>
      <c r="I115" s="26" t="s">
        <v>27</v>
      </c>
      <c r="J115" s="29" t="str">
        <f>E21</f>
        <v>ING. LIBOR STEHLÍK</v>
      </c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15" customHeight="1">
      <c r="A116" s="31"/>
      <c r="B116" s="32"/>
      <c r="C116" s="26" t="s">
        <v>25</v>
      </c>
      <c r="D116" s="31"/>
      <c r="E116" s="31"/>
      <c r="F116" s="24" t="str">
        <f>IF(E18="","",E18)</f>
        <v>Vyplň údaj</v>
      </c>
      <c r="G116" s="31"/>
      <c r="H116" s="31"/>
      <c r="I116" s="26" t="s">
        <v>30</v>
      </c>
      <c r="J116" s="29" t="str">
        <f>E24</f>
        <v>Ing. Ján Koričanský</v>
      </c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0.35" customHeight="1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11" customFormat="1" ht="29.25" customHeight="1">
      <c r="A118" s="125"/>
      <c r="B118" s="126"/>
      <c r="C118" s="127" t="s">
        <v>114</v>
      </c>
      <c r="D118" s="128" t="s">
        <v>58</v>
      </c>
      <c r="E118" s="128" t="s">
        <v>54</v>
      </c>
      <c r="F118" s="128" t="s">
        <v>55</v>
      </c>
      <c r="G118" s="128" t="s">
        <v>115</v>
      </c>
      <c r="H118" s="128" t="s">
        <v>116</v>
      </c>
      <c r="I118" s="128" t="s">
        <v>117</v>
      </c>
      <c r="J118" s="129" t="s">
        <v>102</v>
      </c>
      <c r="K118" s="130" t="s">
        <v>118</v>
      </c>
      <c r="L118" s="131"/>
      <c r="M118" s="64" t="s">
        <v>1</v>
      </c>
      <c r="N118" s="65" t="s">
        <v>37</v>
      </c>
      <c r="O118" s="65" t="s">
        <v>119</v>
      </c>
      <c r="P118" s="65" t="s">
        <v>120</v>
      </c>
      <c r="Q118" s="65" t="s">
        <v>121</v>
      </c>
      <c r="R118" s="65" t="s">
        <v>122</v>
      </c>
      <c r="S118" s="65" t="s">
        <v>123</v>
      </c>
      <c r="T118" s="66" t="s">
        <v>124</v>
      </c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</row>
    <row r="119" spans="1:65" s="2" customFormat="1" ht="22.95" customHeight="1">
      <c r="A119" s="31"/>
      <c r="B119" s="32"/>
      <c r="C119" s="71" t="s">
        <v>103</v>
      </c>
      <c r="D119" s="31"/>
      <c r="E119" s="31"/>
      <c r="F119" s="31"/>
      <c r="G119" s="31"/>
      <c r="H119" s="31"/>
      <c r="I119" s="31"/>
      <c r="J119" s="132">
        <f>BK119</f>
        <v>0</v>
      </c>
      <c r="K119" s="31"/>
      <c r="L119" s="32"/>
      <c r="M119" s="67"/>
      <c r="N119" s="58"/>
      <c r="O119" s="68"/>
      <c r="P119" s="133">
        <f>P120+P131+P138</f>
        <v>0</v>
      </c>
      <c r="Q119" s="68"/>
      <c r="R119" s="133">
        <f>R120+R131+R138</f>
        <v>0</v>
      </c>
      <c r="S119" s="68"/>
      <c r="T119" s="134">
        <f>T120+T131+T138</f>
        <v>0</v>
      </c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T119" s="16" t="s">
        <v>72</v>
      </c>
      <c r="AU119" s="16" t="s">
        <v>104</v>
      </c>
      <c r="BK119" s="135">
        <f>BK120+BK131+BK138</f>
        <v>0</v>
      </c>
    </row>
    <row r="120" spans="1:65" s="12" customFormat="1" ht="25.95" customHeight="1">
      <c r="B120" s="136"/>
      <c r="D120" s="137" t="s">
        <v>72</v>
      </c>
      <c r="E120" s="138" t="s">
        <v>852</v>
      </c>
      <c r="F120" s="138" t="s">
        <v>853</v>
      </c>
      <c r="I120" s="139"/>
      <c r="J120" s="140">
        <f>BK120</f>
        <v>0</v>
      </c>
      <c r="L120" s="136"/>
      <c r="M120" s="141"/>
      <c r="N120" s="142"/>
      <c r="O120" s="142"/>
      <c r="P120" s="143">
        <f>SUM(P121:P130)</f>
        <v>0</v>
      </c>
      <c r="Q120" s="142"/>
      <c r="R120" s="143">
        <f>SUM(R121:R130)</f>
        <v>0</v>
      </c>
      <c r="S120" s="142"/>
      <c r="T120" s="144">
        <f>SUM(T121:T130)</f>
        <v>0</v>
      </c>
      <c r="AR120" s="137" t="s">
        <v>80</v>
      </c>
      <c r="AT120" s="145" t="s">
        <v>72</v>
      </c>
      <c r="AU120" s="145" t="s">
        <v>73</v>
      </c>
      <c r="AY120" s="137" t="s">
        <v>127</v>
      </c>
      <c r="BK120" s="146">
        <f>SUM(BK121:BK130)</f>
        <v>0</v>
      </c>
    </row>
    <row r="121" spans="1:65" s="2" customFormat="1" ht="36" customHeight="1">
      <c r="A121" s="31"/>
      <c r="B121" s="149"/>
      <c r="C121" s="150" t="s">
        <v>80</v>
      </c>
      <c r="D121" s="150" t="s">
        <v>130</v>
      </c>
      <c r="E121" s="151" t="s">
        <v>854</v>
      </c>
      <c r="F121" s="152" t="s">
        <v>1213</v>
      </c>
      <c r="G121" s="153" t="s">
        <v>160</v>
      </c>
      <c r="H121" s="154">
        <v>5</v>
      </c>
      <c r="I121" s="155"/>
      <c r="J121" s="156">
        <f t="shared" ref="J121:J130" si="0">ROUND(I121*H121,2)</f>
        <v>0</v>
      </c>
      <c r="K121" s="157"/>
      <c r="L121" s="32"/>
      <c r="M121" s="158" t="s">
        <v>1</v>
      </c>
      <c r="N121" s="159" t="s">
        <v>39</v>
      </c>
      <c r="O121" s="60"/>
      <c r="P121" s="160">
        <f t="shared" ref="P121:P130" si="1">O121*H121</f>
        <v>0</v>
      </c>
      <c r="Q121" s="160">
        <v>0</v>
      </c>
      <c r="R121" s="160">
        <f t="shared" ref="R121:R130" si="2">Q121*H121</f>
        <v>0</v>
      </c>
      <c r="S121" s="160">
        <v>0</v>
      </c>
      <c r="T121" s="161">
        <f t="shared" ref="T121:T130" si="3">S121*H121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162" t="s">
        <v>134</v>
      </c>
      <c r="AT121" s="162" t="s">
        <v>130</v>
      </c>
      <c r="AU121" s="162" t="s">
        <v>80</v>
      </c>
      <c r="AY121" s="16" t="s">
        <v>127</v>
      </c>
      <c r="BE121" s="163">
        <f t="shared" ref="BE121:BE130" si="4">IF(N121="základná",J121,0)</f>
        <v>0</v>
      </c>
      <c r="BF121" s="163">
        <f t="shared" ref="BF121:BF130" si="5">IF(N121="znížená",J121,0)</f>
        <v>0</v>
      </c>
      <c r="BG121" s="163">
        <f t="shared" ref="BG121:BG130" si="6">IF(N121="zákl. prenesená",J121,0)</f>
        <v>0</v>
      </c>
      <c r="BH121" s="163">
        <f t="shared" ref="BH121:BH130" si="7">IF(N121="zníž. prenesená",J121,0)</f>
        <v>0</v>
      </c>
      <c r="BI121" s="163">
        <f t="shared" ref="BI121:BI130" si="8">IF(N121="nulová",J121,0)</f>
        <v>0</v>
      </c>
      <c r="BJ121" s="16" t="s">
        <v>135</v>
      </c>
      <c r="BK121" s="163">
        <f t="shared" ref="BK121:BK130" si="9">ROUND(I121*H121,2)</f>
        <v>0</v>
      </c>
      <c r="BL121" s="16" t="s">
        <v>134</v>
      </c>
      <c r="BM121" s="162" t="s">
        <v>135</v>
      </c>
    </row>
    <row r="122" spans="1:65" s="2" customFormat="1" ht="24.15" customHeight="1">
      <c r="A122" s="31"/>
      <c r="B122" s="149"/>
      <c r="C122" s="150" t="s">
        <v>135</v>
      </c>
      <c r="D122" s="150" t="s">
        <v>130</v>
      </c>
      <c r="E122" s="151" t="s">
        <v>855</v>
      </c>
      <c r="F122" s="152" t="s">
        <v>1214</v>
      </c>
      <c r="G122" s="153" t="s">
        <v>160</v>
      </c>
      <c r="H122" s="154">
        <v>16</v>
      </c>
      <c r="I122" s="155"/>
      <c r="J122" s="156">
        <f t="shared" si="0"/>
        <v>0</v>
      </c>
      <c r="K122" s="157"/>
      <c r="L122" s="32"/>
      <c r="M122" s="158" t="s">
        <v>1</v>
      </c>
      <c r="N122" s="159" t="s">
        <v>39</v>
      </c>
      <c r="O122" s="60"/>
      <c r="P122" s="160">
        <f t="shared" si="1"/>
        <v>0</v>
      </c>
      <c r="Q122" s="160">
        <v>0</v>
      </c>
      <c r="R122" s="160">
        <f t="shared" si="2"/>
        <v>0</v>
      </c>
      <c r="S122" s="160">
        <v>0</v>
      </c>
      <c r="T122" s="161">
        <f t="shared" si="3"/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62" t="s">
        <v>134</v>
      </c>
      <c r="AT122" s="162" t="s">
        <v>130</v>
      </c>
      <c r="AU122" s="162" t="s">
        <v>80</v>
      </c>
      <c r="AY122" s="16" t="s">
        <v>127</v>
      </c>
      <c r="BE122" s="163">
        <f t="shared" si="4"/>
        <v>0</v>
      </c>
      <c r="BF122" s="163">
        <f t="shared" si="5"/>
        <v>0</v>
      </c>
      <c r="BG122" s="163">
        <f t="shared" si="6"/>
        <v>0</v>
      </c>
      <c r="BH122" s="163">
        <f t="shared" si="7"/>
        <v>0</v>
      </c>
      <c r="BI122" s="163">
        <f t="shared" si="8"/>
        <v>0</v>
      </c>
      <c r="BJ122" s="16" t="s">
        <v>135</v>
      </c>
      <c r="BK122" s="163">
        <f t="shared" si="9"/>
        <v>0</v>
      </c>
      <c r="BL122" s="16" t="s">
        <v>134</v>
      </c>
      <c r="BM122" s="162" t="s">
        <v>134</v>
      </c>
    </row>
    <row r="123" spans="1:65" s="2" customFormat="1" ht="24.15" customHeight="1">
      <c r="A123" s="31"/>
      <c r="B123" s="149"/>
      <c r="C123" s="150" t="s">
        <v>142</v>
      </c>
      <c r="D123" s="150" t="s">
        <v>130</v>
      </c>
      <c r="E123" s="151" t="s">
        <v>856</v>
      </c>
      <c r="F123" s="152" t="s">
        <v>1215</v>
      </c>
      <c r="G123" s="153" t="s">
        <v>160</v>
      </c>
      <c r="H123" s="154">
        <v>14</v>
      </c>
      <c r="I123" s="155"/>
      <c r="J123" s="156">
        <f t="shared" si="0"/>
        <v>0</v>
      </c>
      <c r="K123" s="157"/>
      <c r="L123" s="32"/>
      <c r="M123" s="158" t="s">
        <v>1</v>
      </c>
      <c r="N123" s="159" t="s">
        <v>39</v>
      </c>
      <c r="O123" s="60"/>
      <c r="P123" s="160">
        <f t="shared" si="1"/>
        <v>0</v>
      </c>
      <c r="Q123" s="160">
        <v>0</v>
      </c>
      <c r="R123" s="160">
        <f t="shared" si="2"/>
        <v>0</v>
      </c>
      <c r="S123" s="160">
        <v>0</v>
      </c>
      <c r="T123" s="161">
        <f t="shared" si="3"/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62" t="s">
        <v>134</v>
      </c>
      <c r="AT123" s="162" t="s">
        <v>130</v>
      </c>
      <c r="AU123" s="162" t="s">
        <v>80</v>
      </c>
      <c r="AY123" s="16" t="s">
        <v>127</v>
      </c>
      <c r="BE123" s="163">
        <f t="shared" si="4"/>
        <v>0</v>
      </c>
      <c r="BF123" s="163">
        <f t="shared" si="5"/>
        <v>0</v>
      </c>
      <c r="BG123" s="163">
        <f t="shared" si="6"/>
        <v>0</v>
      </c>
      <c r="BH123" s="163">
        <f t="shared" si="7"/>
        <v>0</v>
      </c>
      <c r="BI123" s="163">
        <f t="shared" si="8"/>
        <v>0</v>
      </c>
      <c r="BJ123" s="16" t="s">
        <v>135</v>
      </c>
      <c r="BK123" s="163">
        <f t="shared" si="9"/>
        <v>0</v>
      </c>
      <c r="BL123" s="16" t="s">
        <v>134</v>
      </c>
      <c r="BM123" s="162" t="s">
        <v>153</v>
      </c>
    </row>
    <row r="124" spans="1:65" s="2" customFormat="1" ht="33" customHeight="1">
      <c r="A124" s="31"/>
      <c r="B124" s="149"/>
      <c r="C124" s="150" t="s">
        <v>134</v>
      </c>
      <c r="D124" s="150" t="s">
        <v>130</v>
      </c>
      <c r="E124" s="151" t="s">
        <v>857</v>
      </c>
      <c r="F124" s="152" t="s">
        <v>858</v>
      </c>
      <c r="G124" s="153" t="s">
        <v>160</v>
      </c>
      <c r="H124" s="154">
        <v>5</v>
      </c>
      <c r="I124" s="155"/>
      <c r="J124" s="156">
        <f t="shared" si="0"/>
        <v>0</v>
      </c>
      <c r="K124" s="157"/>
      <c r="L124" s="32"/>
      <c r="M124" s="158" t="s">
        <v>1</v>
      </c>
      <c r="N124" s="159" t="s">
        <v>39</v>
      </c>
      <c r="O124" s="60"/>
      <c r="P124" s="160">
        <f t="shared" si="1"/>
        <v>0</v>
      </c>
      <c r="Q124" s="160">
        <v>0</v>
      </c>
      <c r="R124" s="160">
        <f t="shared" si="2"/>
        <v>0</v>
      </c>
      <c r="S124" s="160">
        <v>0</v>
      </c>
      <c r="T124" s="161">
        <f t="shared" si="3"/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62" t="s">
        <v>134</v>
      </c>
      <c r="AT124" s="162" t="s">
        <v>130</v>
      </c>
      <c r="AU124" s="162" t="s">
        <v>80</v>
      </c>
      <c r="AY124" s="16" t="s">
        <v>127</v>
      </c>
      <c r="BE124" s="163">
        <f t="shared" si="4"/>
        <v>0</v>
      </c>
      <c r="BF124" s="163">
        <f t="shared" si="5"/>
        <v>0</v>
      </c>
      <c r="BG124" s="163">
        <f t="shared" si="6"/>
        <v>0</v>
      </c>
      <c r="BH124" s="163">
        <f t="shared" si="7"/>
        <v>0</v>
      </c>
      <c r="BI124" s="163">
        <f t="shared" si="8"/>
        <v>0</v>
      </c>
      <c r="BJ124" s="16" t="s">
        <v>135</v>
      </c>
      <c r="BK124" s="163">
        <f t="shared" si="9"/>
        <v>0</v>
      </c>
      <c r="BL124" s="16" t="s">
        <v>134</v>
      </c>
      <c r="BM124" s="162" t="s">
        <v>164</v>
      </c>
    </row>
    <row r="125" spans="1:65" s="2" customFormat="1" ht="33" customHeight="1">
      <c r="A125" s="31"/>
      <c r="B125" s="149"/>
      <c r="C125" s="150" t="s">
        <v>149</v>
      </c>
      <c r="D125" s="150" t="s">
        <v>130</v>
      </c>
      <c r="E125" s="151" t="s">
        <v>859</v>
      </c>
      <c r="F125" s="152" t="s">
        <v>860</v>
      </c>
      <c r="G125" s="153" t="s">
        <v>160</v>
      </c>
      <c r="H125" s="154">
        <v>16</v>
      </c>
      <c r="I125" s="155"/>
      <c r="J125" s="156">
        <f t="shared" si="0"/>
        <v>0</v>
      </c>
      <c r="K125" s="157"/>
      <c r="L125" s="32"/>
      <c r="M125" s="158" t="s">
        <v>1</v>
      </c>
      <c r="N125" s="159" t="s">
        <v>39</v>
      </c>
      <c r="O125" s="60"/>
      <c r="P125" s="160">
        <f t="shared" si="1"/>
        <v>0</v>
      </c>
      <c r="Q125" s="160">
        <v>0</v>
      </c>
      <c r="R125" s="160">
        <f t="shared" si="2"/>
        <v>0</v>
      </c>
      <c r="S125" s="160">
        <v>0</v>
      </c>
      <c r="T125" s="161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2" t="s">
        <v>134</v>
      </c>
      <c r="AT125" s="162" t="s">
        <v>130</v>
      </c>
      <c r="AU125" s="162" t="s">
        <v>80</v>
      </c>
      <c r="AY125" s="16" t="s">
        <v>127</v>
      </c>
      <c r="BE125" s="163">
        <f t="shared" si="4"/>
        <v>0</v>
      </c>
      <c r="BF125" s="163">
        <f t="shared" si="5"/>
        <v>0</v>
      </c>
      <c r="BG125" s="163">
        <f t="shared" si="6"/>
        <v>0</v>
      </c>
      <c r="BH125" s="163">
        <f t="shared" si="7"/>
        <v>0</v>
      </c>
      <c r="BI125" s="163">
        <f t="shared" si="8"/>
        <v>0</v>
      </c>
      <c r="BJ125" s="16" t="s">
        <v>135</v>
      </c>
      <c r="BK125" s="163">
        <f t="shared" si="9"/>
        <v>0</v>
      </c>
      <c r="BL125" s="16" t="s">
        <v>134</v>
      </c>
      <c r="BM125" s="162" t="s">
        <v>173</v>
      </c>
    </row>
    <row r="126" spans="1:65" s="2" customFormat="1" ht="33" customHeight="1">
      <c r="A126" s="31"/>
      <c r="B126" s="149"/>
      <c r="C126" s="150" t="s">
        <v>153</v>
      </c>
      <c r="D126" s="150" t="s">
        <v>130</v>
      </c>
      <c r="E126" s="151" t="s">
        <v>861</v>
      </c>
      <c r="F126" s="152" t="s">
        <v>862</v>
      </c>
      <c r="G126" s="153" t="s">
        <v>160</v>
      </c>
      <c r="H126" s="154">
        <v>14</v>
      </c>
      <c r="I126" s="155"/>
      <c r="J126" s="156">
        <f t="shared" si="0"/>
        <v>0</v>
      </c>
      <c r="K126" s="157"/>
      <c r="L126" s="32"/>
      <c r="M126" s="158" t="s">
        <v>1</v>
      </c>
      <c r="N126" s="159" t="s">
        <v>39</v>
      </c>
      <c r="O126" s="60"/>
      <c r="P126" s="160">
        <f t="shared" si="1"/>
        <v>0</v>
      </c>
      <c r="Q126" s="160">
        <v>0</v>
      </c>
      <c r="R126" s="160">
        <f t="shared" si="2"/>
        <v>0</v>
      </c>
      <c r="S126" s="160">
        <v>0</v>
      </c>
      <c r="T126" s="161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62" t="s">
        <v>134</v>
      </c>
      <c r="AT126" s="162" t="s">
        <v>130</v>
      </c>
      <c r="AU126" s="162" t="s">
        <v>80</v>
      </c>
      <c r="AY126" s="16" t="s">
        <v>127</v>
      </c>
      <c r="BE126" s="163">
        <f t="shared" si="4"/>
        <v>0</v>
      </c>
      <c r="BF126" s="163">
        <f t="shared" si="5"/>
        <v>0</v>
      </c>
      <c r="BG126" s="163">
        <f t="shared" si="6"/>
        <v>0</v>
      </c>
      <c r="BH126" s="163">
        <f t="shared" si="7"/>
        <v>0</v>
      </c>
      <c r="BI126" s="163">
        <f t="shared" si="8"/>
        <v>0</v>
      </c>
      <c r="BJ126" s="16" t="s">
        <v>135</v>
      </c>
      <c r="BK126" s="163">
        <f t="shared" si="9"/>
        <v>0</v>
      </c>
      <c r="BL126" s="16" t="s">
        <v>134</v>
      </c>
      <c r="BM126" s="162" t="s">
        <v>181</v>
      </c>
    </row>
    <row r="127" spans="1:65" s="2" customFormat="1" ht="24.15" customHeight="1">
      <c r="A127" s="31"/>
      <c r="B127" s="149"/>
      <c r="C127" s="150" t="s">
        <v>157</v>
      </c>
      <c r="D127" s="150" t="s">
        <v>130</v>
      </c>
      <c r="E127" s="151" t="s">
        <v>863</v>
      </c>
      <c r="F127" s="152" t="s">
        <v>864</v>
      </c>
      <c r="G127" s="153" t="s">
        <v>265</v>
      </c>
      <c r="H127" s="154">
        <v>2</v>
      </c>
      <c r="I127" s="155"/>
      <c r="J127" s="156">
        <f t="shared" si="0"/>
        <v>0</v>
      </c>
      <c r="K127" s="157"/>
      <c r="L127" s="32"/>
      <c r="M127" s="158" t="s">
        <v>1</v>
      </c>
      <c r="N127" s="159" t="s">
        <v>39</v>
      </c>
      <c r="O127" s="60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2" t="s">
        <v>134</v>
      </c>
      <c r="AT127" s="162" t="s">
        <v>130</v>
      </c>
      <c r="AU127" s="162" t="s">
        <v>80</v>
      </c>
      <c r="AY127" s="16" t="s">
        <v>127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6" t="s">
        <v>135</v>
      </c>
      <c r="BK127" s="163">
        <f t="shared" si="9"/>
        <v>0</v>
      </c>
      <c r="BL127" s="16" t="s">
        <v>134</v>
      </c>
      <c r="BM127" s="162" t="s">
        <v>191</v>
      </c>
    </row>
    <row r="128" spans="1:65" s="2" customFormat="1" ht="16.5" customHeight="1">
      <c r="A128" s="31"/>
      <c r="B128" s="149"/>
      <c r="C128" s="150" t="s">
        <v>164</v>
      </c>
      <c r="D128" s="150" t="s">
        <v>130</v>
      </c>
      <c r="E128" s="151" t="s">
        <v>865</v>
      </c>
      <c r="F128" s="152" t="s">
        <v>866</v>
      </c>
      <c r="G128" s="153" t="s">
        <v>265</v>
      </c>
      <c r="H128" s="154">
        <v>2</v>
      </c>
      <c r="I128" s="155"/>
      <c r="J128" s="156">
        <f t="shared" si="0"/>
        <v>0</v>
      </c>
      <c r="K128" s="157"/>
      <c r="L128" s="32"/>
      <c r="M128" s="158" t="s">
        <v>1</v>
      </c>
      <c r="N128" s="159" t="s">
        <v>39</v>
      </c>
      <c r="O128" s="60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2" t="s">
        <v>134</v>
      </c>
      <c r="AT128" s="162" t="s">
        <v>130</v>
      </c>
      <c r="AU128" s="162" t="s">
        <v>80</v>
      </c>
      <c r="AY128" s="16" t="s">
        <v>127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6" t="s">
        <v>135</v>
      </c>
      <c r="BK128" s="163">
        <f t="shared" si="9"/>
        <v>0</v>
      </c>
      <c r="BL128" s="16" t="s">
        <v>134</v>
      </c>
      <c r="BM128" s="162" t="s">
        <v>208</v>
      </c>
    </row>
    <row r="129" spans="1:65" s="2" customFormat="1" ht="24.15" customHeight="1">
      <c r="A129" s="31"/>
      <c r="B129" s="149"/>
      <c r="C129" s="150" t="s">
        <v>128</v>
      </c>
      <c r="D129" s="150" t="s">
        <v>130</v>
      </c>
      <c r="E129" s="151" t="s">
        <v>867</v>
      </c>
      <c r="F129" s="152" t="s">
        <v>868</v>
      </c>
      <c r="G129" s="153" t="s">
        <v>869</v>
      </c>
      <c r="H129" s="154">
        <v>1</v>
      </c>
      <c r="I129" s="155"/>
      <c r="J129" s="156">
        <f t="shared" si="0"/>
        <v>0</v>
      </c>
      <c r="K129" s="157"/>
      <c r="L129" s="32"/>
      <c r="M129" s="158" t="s">
        <v>1</v>
      </c>
      <c r="N129" s="159" t="s">
        <v>39</v>
      </c>
      <c r="O129" s="60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62" t="s">
        <v>134</v>
      </c>
      <c r="AT129" s="162" t="s">
        <v>130</v>
      </c>
      <c r="AU129" s="162" t="s">
        <v>80</v>
      </c>
      <c r="AY129" s="16" t="s">
        <v>127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6" t="s">
        <v>135</v>
      </c>
      <c r="BK129" s="163">
        <f t="shared" si="9"/>
        <v>0</v>
      </c>
      <c r="BL129" s="16" t="s">
        <v>134</v>
      </c>
      <c r="BM129" s="162" t="s">
        <v>218</v>
      </c>
    </row>
    <row r="130" spans="1:65" s="2" customFormat="1" ht="16.5" customHeight="1">
      <c r="A130" s="31"/>
      <c r="B130" s="149"/>
      <c r="C130" s="150" t="s">
        <v>173</v>
      </c>
      <c r="D130" s="150" t="s">
        <v>130</v>
      </c>
      <c r="E130" s="151" t="s">
        <v>870</v>
      </c>
      <c r="F130" s="152" t="s">
        <v>871</v>
      </c>
      <c r="G130" s="153" t="s">
        <v>869</v>
      </c>
      <c r="H130" s="154">
        <v>1</v>
      </c>
      <c r="I130" s="155"/>
      <c r="J130" s="156">
        <f t="shared" si="0"/>
        <v>0</v>
      </c>
      <c r="K130" s="157"/>
      <c r="L130" s="32"/>
      <c r="M130" s="158" t="s">
        <v>1</v>
      </c>
      <c r="N130" s="159" t="s">
        <v>39</v>
      </c>
      <c r="O130" s="60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134</v>
      </c>
      <c r="AT130" s="162" t="s">
        <v>130</v>
      </c>
      <c r="AU130" s="162" t="s">
        <v>80</v>
      </c>
      <c r="AY130" s="16" t="s">
        <v>127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6" t="s">
        <v>135</v>
      </c>
      <c r="BK130" s="163">
        <f t="shared" si="9"/>
        <v>0</v>
      </c>
      <c r="BL130" s="16" t="s">
        <v>134</v>
      </c>
      <c r="BM130" s="162" t="s">
        <v>7</v>
      </c>
    </row>
    <row r="131" spans="1:65" s="12" customFormat="1" ht="25.95" customHeight="1">
      <c r="B131" s="136"/>
      <c r="D131" s="137" t="s">
        <v>72</v>
      </c>
      <c r="E131" s="138" t="s">
        <v>872</v>
      </c>
      <c r="F131" s="138" t="s">
        <v>873</v>
      </c>
      <c r="I131" s="139"/>
      <c r="J131" s="140">
        <f>BK131</f>
        <v>0</v>
      </c>
      <c r="L131" s="136"/>
      <c r="M131" s="141"/>
      <c r="N131" s="142"/>
      <c r="O131" s="142"/>
      <c r="P131" s="143">
        <f>SUM(P132:P137)</f>
        <v>0</v>
      </c>
      <c r="Q131" s="142"/>
      <c r="R131" s="143">
        <f>SUM(R132:R137)</f>
        <v>0</v>
      </c>
      <c r="S131" s="142"/>
      <c r="T131" s="144">
        <f>SUM(T132:T137)</f>
        <v>0</v>
      </c>
      <c r="AR131" s="137" t="s">
        <v>80</v>
      </c>
      <c r="AT131" s="145" t="s">
        <v>72</v>
      </c>
      <c r="AU131" s="145" t="s">
        <v>73</v>
      </c>
      <c r="AY131" s="137" t="s">
        <v>127</v>
      </c>
      <c r="BK131" s="146">
        <f>SUM(BK132:BK137)</f>
        <v>0</v>
      </c>
    </row>
    <row r="132" spans="1:65" s="2" customFormat="1" ht="37.950000000000003" customHeight="1">
      <c r="A132" s="31"/>
      <c r="B132" s="149"/>
      <c r="C132" s="150" t="s">
        <v>177</v>
      </c>
      <c r="D132" s="150" t="s">
        <v>130</v>
      </c>
      <c r="E132" s="151" t="s">
        <v>874</v>
      </c>
      <c r="F132" s="152" t="s">
        <v>1216</v>
      </c>
      <c r="G132" s="153" t="s">
        <v>160</v>
      </c>
      <c r="H132" s="154">
        <v>5</v>
      </c>
      <c r="I132" s="155"/>
      <c r="J132" s="156">
        <f t="shared" ref="J132:J137" si="10">ROUND(I132*H132,2)</f>
        <v>0</v>
      </c>
      <c r="K132" s="157"/>
      <c r="L132" s="32"/>
      <c r="M132" s="158" t="s">
        <v>1</v>
      </c>
      <c r="N132" s="159" t="s">
        <v>39</v>
      </c>
      <c r="O132" s="60"/>
      <c r="P132" s="160">
        <f t="shared" ref="P132:P137" si="11">O132*H132</f>
        <v>0</v>
      </c>
      <c r="Q132" s="160">
        <v>0</v>
      </c>
      <c r="R132" s="160">
        <f t="shared" ref="R132:R137" si="12">Q132*H132</f>
        <v>0</v>
      </c>
      <c r="S132" s="160">
        <v>0</v>
      </c>
      <c r="T132" s="161">
        <f t="shared" ref="T132:T137" si="13"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2" t="s">
        <v>134</v>
      </c>
      <c r="AT132" s="162" t="s">
        <v>130</v>
      </c>
      <c r="AU132" s="162" t="s">
        <v>80</v>
      </c>
      <c r="AY132" s="16" t="s">
        <v>127</v>
      </c>
      <c r="BE132" s="163">
        <f t="shared" ref="BE132:BE137" si="14">IF(N132="základná",J132,0)</f>
        <v>0</v>
      </c>
      <c r="BF132" s="163">
        <f t="shared" ref="BF132:BF137" si="15">IF(N132="znížená",J132,0)</f>
        <v>0</v>
      </c>
      <c r="BG132" s="163">
        <f t="shared" ref="BG132:BG137" si="16">IF(N132="zákl. prenesená",J132,0)</f>
        <v>0</v>
      </c>
      <c r="BH132" s="163">
        <f t="shared" ref="BH132:BH137" si="17">IF(N132="zníž. prenesená",J132,0)</f>
        <v>0</v>
      </c>
      <c r="BI132" s="163">
        <f t="shared" ref="BI132:BI137" si="18">IF(N132="nulová",J132,0)</f>
        <v>0</v>
      </c>
      <c r="BJ132" s="16" t="s">
        <v>135</v>
      </c>
      <c r="BK132" s="163">
        <f t="shared" ref="BK132:BK137" si="19">ROUND(I132*H132,2)</f>
        <v>0</v>
      </c>
      <c r="BL132" s="16" t="s">
        <v>134</v>
      </c>
      <c r="BM132" s="162" t="s">
        <v>236</v>
      </c>
    </row>
    <row r="133" spans="1:65" s="2" customFormat="1" ht="37.950000000000003" customHeight="1">
      <c r="A133" s="31"/>
      <c r="B133" s="149"/>
      <c r="C133" s="150" t="s">
        <v>181</v>
      </c>
      <c r="D133" s="150" t="s">
        <v>130</v>
      </c>
      <c r="E133" s="151" t="s">
        <v>875</v>
      </c>
      <c r="F133" s="152" t="s">
        <v>1216</v>
      </c>
      <c r="G133" s="153" t="s">
        <v>160</v>
      </c>
      <c r="H133" s="154">
        <v>17</v>
      </c>
      <c r="I133" s="155"/>
      <c r="J133" s="156">
        <f t="shared" si="10"/>
        <v>0</v>
      </c>
      <c r="K133" s="157"/>
      <c r="L133" s="32"/>
      <c r="M133" s="158" t="s">
        <v>1</v>
      </c>
      <c r="N133" s="159" t="s">
        <v>39</v>
      </c>
      <c r="O133" s="60"/>
      <c r="P133" s="160">
        <f t="shared" si="11"/>
        <v>0</v>
      </c>
      <c r="Q133" s="160">
        <v>0</v>
      </c>
      <c r="R133" s="160">
        <f t="shared" si="12"/>
        <v>0</v>
      </c>
      <c r="S133" s="160">
        <v>0</v>
      </c>
      <c r="T133" s="161">
        <f t="shared" si="1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134</v>
      </c>
      <c r="AT133" s="162" t="s">
        <v>130</v>
      </c>
      <c r="AU133" s="162" t="s">
        <v>80</v>
      </c>
      <c r="AY133" s="16" t="s">
        <v>127</v>
      </c>
      <c r="BE133" s="163">
        <f t="shared" si="14"/>
        <v>0</v>
      </c>
      <c r="BF133" s="163">
        <f t="shared" si="15"/>
        <v>0</v>
      </c>
      <c r="BG133" s="163">
        <f t="shared" si="16"/>
        <v>0</v>
      </c>
      <c r="BH133" s="163">
        <f t="shared" si="17"/>
        <v>0</v>
      </c>
      <c r="BI133" s="163">
        <f t="shared" si="18"/>
        <v>0</v>
      </c>
      <c r="BJ133" s="16" t="s">
        <v>135</v>
      </c>
      <c r="BK133" s="163">
        <f t="shared" si="19"/>
        <v>0</v>
      </c>
      <c r="BL133" s="16" t="s">
        <v>134</v>
      </c>
      <c r="BM133" s="162" t="s">
        <v>246</v>
      </c>
    </row>
    <row r="134" spans="1:65" s="2" customFormat="1" ht="37.950000000000003" customHeight="1">
      <c r="A134" s="31"/>
      <c r="B134" s="149"/>
      <c r="C134" s="150" t="s">
        <v>186</v>
      </c>
      <c r="D134" s="150" t="s">
        <v>130</v>
      </c>
      <c r="E134" s="151" t="s">
        <v>876</v>
      </c>
      <c r="F134" s="152" t="s">
        <v>1216</v>
      </c>
      <c r="G134" s="153" t="s">
        <v>160</v>
      </c>
      <c r="H134" s="154">
        <v>8</v>
      </c>
      <c r="I134" s="155"/>
      <c r="J134" s="156">
        <f t="shared" si="10"/>
        <v>0</v>
      </c>
      <c r="K134" s="157"/>
      <c r="L134" s="32"/>
      <c r="M134" s="158" t="s">
        <v>1</v>
      </c>
      <c r="N134" s="159" t="s">
        <v>39</v>
      </c>
      <c r="O134" s="60"/>
      <c r="P134" s="160">
        <f t="shared" si="11"/>
        <v>0</v>
      </c>
      <c r="Q134" s="160">
        <v>0</v>
      </c>
      <c r="R134" s="160">
        <f t="shared" si="12"/>
        <v>0</v>
      </c>
      <c r="S134" s="160">
        <v>0</v>
      </c>
      <c r="T134" s="161">
        <f t="shared" si="1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134</v>
      </c>
      <c r="AT134" s="162" t="s">
        <v>130</v>
      </c>
      <c r="AU134" s="162" t="s">
        <v>80</v>
      </c>
      <c r="AY134" s="16" t="s">
        <v>127</v>
      </c>
      <c r="BE134" s="163">
        <f t="shared" si="14"/>
        <v>0</v>
      </c>
      <c r="BF134" s="163">
        <f t="shared" si="15"/>
        <v>0</v>
      </c>
      <c r="BG134" s="163">
        <f t="shared" si="16"/>
        <v>0</v>
      </c>
      <c r="BH134" s="163">
        <f t="shared" si="17"/>
        <v>0</v>
      </c>
      <c r="BI134" s="163">
        <f t="shared" si="18"/>
        <v>0</v>
      </c>
      <c r="BJ134" s="16" t="s">
        <v>135</v>
      </c>
      <c r="BK134" s="163">
        <f t="shared" si="19"/>
        <v>0</v>
      </c>
      <c r="BL134" s="16" t="s">
        <v>134</v>
      </c>
      <c r="BM134" s="162" t="s">
        <v>254</v>
      </c>
    </row>
    <row r="135" spans="1:65" s="2" customFormat="1" ht="37.950000000000003" customHeight="1">
      <c r="A135" s="31"/>
      <c r="B135" s="149"/>
      <c r="C135" s="150" t="s">
        <v>191</v>
      </c>
      <c r="D135" s="150" t="s">
        <v>130</v>
      </c>
      <c r="E135" s="151" t="s">
        <v>877</v>
      </c>
      <c r="F135" s="152" t="s">
        <v>878</v>
      </c>
      <c r="G135" s="153" t="s">
        <v>160</v>
      </c>
      <c r="H135" s="154">
        <v>8</v>
      </c>
      <c r="I135" s="155"/>
      <c r="J135" s="156">
        <f t="shared" si="10"/>
        <v>0</v>
      </c>
      <c r="K135" s="157"/>
      <c r="L135" s="32"/>
      <c r="M135" s="158" t="s">
        <v>1</v>
      </c>
      <c r="N135" s="159" t="s">
        <v>39</v>
      </c>
      <c r="O135" s="60"/>
      <c r="P135" s="160">
        <f t="shared" si="11"/>
        <v>0</v>
      </c>
      <c r="Q135" s="160">
        <v>0</v>
      </c>
      <c r="R135" s="160">
        <f t="shared" si="12"/>
        <v>0</v>
      </c>
      <c r="S135" s="160">
        <v>0</v>
      </c>
      <c r="T135" s="161">
        <f t="shared" si="1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2" t="s">
        <v>134</v>
      </c>
      <c r="AT135" s="162" t="s">
        <v>130</v>
      </c>
      <c r="AU135" s="162" t="s">
        <v>80</v>
      </c>
      <c r="AY135" s="16" t="s">
        <v>127</v>
      </c>
      <c r="BE135" s="163">
        <f t="shared" si="14"/>
        <v>0</v>
      </c>
      <c r="BF135" s="163">
        <f t="shared" si="15"/>
        <v>0</v>
      </c>
      <c r="BG135" s="163">
        <f t="shared" si="16"/>
        <v>0</v>
      </c>
      <c r="BH135" s="163">
        <f t="shared" si="17"/>
        <v>0</v>
      </c>
      <c r="BI135" s="163">
        <f t="shared" si="18"/>
        <v>0</v>
      </c>
      <c r="BJ135" s="16" t="s">
        <v>135</v>
      </c>
      <c r="BK135" s="163">
        <f t="shared" si="19"/>
        <v>0</v>
      </c>
      <c r="BL135" s="16" t="s">
        <v>134</v>
      </c>
      <c r="BM135" s="162" t="s">
        <v>267</v>
      </c>
    </row>
    <row r="136" spans="1:65" s="2" customFormat="1" ht="16.5" customHeight="1">
      <c r="A136" s="31"/>
      <c r="B136" s="149"/>
      <c r="C136" s="150" t="s">
        <v>203</v>
      </c>
      <c r="D136" s="150" t="s">
        <v>130</v>
      </c>
      <c r="E136" s="151" t="s">
        <v>879</v>
      </c>
      <c r="F136" s="152" t="s">
        <v>880</v>
      </c>
      <c r="G136" s="153" t="s">
        <v>265</v>
      </c>
      <c r="H136" s="154">
        <v>1</v>
      </c>
      <c r="I136" s="155"/>
      <c r="J136" s="156">
        <f t="shared" si="10"/>
        <v>0</v>
      </c>
      <c r="K136" s="157"/>
      <c r="L136" s="32"/>
      <c r="M136" s="158" t="s">
        <v>1</v>
      </c>
      <c r="N136" s="159" t="s">
        <v>39</v>
      </c>
      <c r="O136" s="60"/>
      <c r="P136" s="160">
        <f t="shared" si="11"/>
        <v>0</v>
      </c>
      <c r="Q136" s="160">
        <v>0</v>
      </c>
      <c r="R136" s="160">
        <f t="shared" si="12"/>
        <v>0</v>
      </c>
      <c r="S136" s="160">
        <v>0</v>
      </c>
      <c r="T136" s="161">
        <f t="shared" si="1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134</v>
      </c>
      <c r="AT136" s="162" t="s">
        <v>130</v>
      </c>
      <c r="AU136" s="162" t="s">
        <v>80</v>
      </c>
      <c r="AY136" s="16" t="s">
        <v>127</v>
      </c>
      <c r="BE136" s="163">
        <f t="shared" si="14"/>
        <v>0</v>
      </c>
      <c r="BF136" s="163">
        <f t="shared" si="15"/>
        <v>0</v>
      </c>
      <c r="BG136" s="163">
        <f t="shared" si="16"/>
        <v>0</v>
      </c>
      <c r="BH136" s="163">
        <f t="shared" si="17"/>
        <v>0</v>
      </c>
      <c r="BI136" s="163">
        <f t="shared" si="18"/>
        <v>0</v>
      </c>
      <c r="BJ136" s="16" t="s">
        <v>135</v>
      </c>
      <c r="BK136" s="163">
        <f t="shared" si="19"/>
        <v>0</v>
      </c>
      <c r="BL136" s="16" t="s">
        <v>134</v>
      </c>
      <c r="BM136" s="162" t="s">
        <v>277</v>
      </c>
    </row>
    <row r="137" spans="1:65" s="2" customFormat="1" ht="16.5" customHeight="1">
      <c r="A137" s="31"/>
      <c r="B137" s="149"/>
      <c r="C137" s="150" t="s">
        <v>208</v>
      </c>
      <c r="D137" s="150" t="s">
        <v>130</v>
      </c>
      <c r="E137" s="151" t="s">
        <v>881</v>
      </c>
      <c r="F137" s="152" t="s">
        <v>882</v>
      </c>
      <c r="G137" s="153" t="s">
        <v>265</v>
      </c>
      <c r="H137" s="154">
        <v>1</v>
      </c>
      <c r="I137" s="155"/>
      <c r="J137" s="156">
        <f t="shared" si="10"/>
        <v>0</v>
      </c>
      <c r="K137" s="157"/>
      <c r="L137" s="32"/>
      <c r="M137" s="158" t="s">
        <v>1</v>
      </c>
      <c r="N137" s="159" t="s">
        <v>39</v>
      </c>
      <c r="O137" s="60"/>
      <c r="P137" s="160">
        <f t="shared" si="11"/>
        <v>0</v>
      </c>
      <c r="Q137" s="160">
        <v>0</v>
      </c>
      <c r="R137" s="160">
        <f t="shared" si="12"/>
        <v>0</v>
      </c>
      <c r="S137" s="160">
        <v>0</v>
      </c>
      <c r="T137" s="161">
        <f t="shared" si="1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134</v>
      </c>
      <c r="AT137" s="162" t="s">
        <v>130</v>
      </c>
      <c r="AU137" s="162" t="s">
        <v>80</v>
      </c>
      <c r="AY137" s="16" t="s">
        <v>127</v>
      </c>
      <c r="BE137" s="163">
        <f t="shared" si="14"/>
        <v>0</v>
      </c>
      <c r="BF137" s="163">
        <f t="shared" si="15"/>
        <v>0</v>
      </c>
      <c r="BG137" s="163">
        <f t="shared" si="16"/>
        <v>0</v>
      </c>
      <c r="BH137" s="163">
        <f t="shared" si="17"/>
        <v>0</v>
      </c>
      <c r="BI137" s="163">
        <f t="shared" si="18"/>
        <v>0</v>
      </c>
      <c r="BJ137" s="16" t="s">
        <v>135</v>
      </c>
      <c r="BK137" s="163">
        <f t="shared" si="19"/>
        <v>0</v>
      </c>
      <c r="BL137" s="16" t="s">
        <v>134</v>
      </c>
      <c r="BM137" s="162" t="s">
        <v>288</v>
      </c>
    </row>
    <row r="138" spans="1:65" s="12" customFormat="1" ht="25.95" customHeight="1">
      <c r="B138" s="136"/>
      <c r="D138" s="137" t="s">
        <v>72</v>
      </c>
      <c r="E138" s="138" t="s">
        <v>883</v>
      </c>
      <c r="F138" s="138" t="s">
        <v>884</v>
      </c>
      <c r="I138" s="139"/>
      <c r="J138" s="140">
        <f>BK138</f>
        <v>0</v>
      </c>
      <c r="L138" s="136"/>
      <c r="M138" s="141"/>
      <c r="N138" s="142"/>
      <c r="O138" s="142"/>
      <c r="P138" s="143">
        <f>SUM(P139:P143)</f>
        <v>0</v>
      </c>
      <c r="Q138" s="142"/>
      <c r="R138" s="143">
        <f>SUM(R139:R143)</f>
        <v>0</v>
      </c>
      <c r="S138" s="142"/>
      <c r="T138" s="144">
        <f>SUM(T139:T143)</f>
        <v>0</v>
      </c>
      <c r="AR138" s="137" t="s">
        <v>80</v>
      </c>
      <c r="AT138" s="145" t="s">
        <v>72</v>
      </c>
      <c r="AU138" s="145" t="s">
        <v>73</v>
      </c>
      <c r="AY138" s="137" t="s">
        <v>127</v>
      </c>
      <c r="BK138" s="146">
        <f>SUM(BK139:BK143)</f>
        <v>0</v>
      </c>
    </row>
    <row r="139" spans="1:65" s="2" customFormat="1" ht="40.799999999999997" customHeight="1">
      <c r="A139" s="31"/>
      <c r="B139" s="149"/>
      <c r="C139" s="150" t="s">
        <v>213</v>
      </c>
      <c r="D139" s="150" t="s">
        <v>130</v>
      </c>
      <c r="E139" s="151" t="s">
        <v>874</v>
      </c>
      <c r="F139" s="152" t="s">
        <v>1216</v>
      </c>
      <c r="G139" s="153" t="s">
        <v>160</v>
      </c>
      <c r="H139" s="154">
        <v>47</v>
      </c>
      <c r="I139" s="155"/>
      <c r="J139" s="156">
        <f>ROUND(I139*H139,2)</f>
        <v>0</v>
      </c>
      <c r="K139" s="157"/>
      <c r="L139" s="32"/>
      <c r="M139" s="158" t="s">
        <v>1</v>
      </c>
      <c r="N139" s="159" t="s">
        <v>39</v>
      </c>
      <c r="O139" s="60"/>
      <c r="P139" s="160">
        <f>O139*H139</f>
        <v>0</v>
      </c>
      <c r="Q139" s="160">
        <v>0</v>
      </c>
      <c r="R139" s="160">
        <f>Q139*H139</f>
        <v>0</v>
      </c>
      <c r="S139" s="160">
        <v>0</v>
      </c>
      <c r="T139" s="161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2" t="s">
        <v>134</v>
      </c>
      <c r="AT139" s="162" t="s">
        <v>130</v>
      </c>
      <c r="AU139" s="162" t="s">
        <v>80</v>
      </c>
      <c r="AY139" s="16" t="s">
        <v>127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6" t="s">
        <v>135</v>
      </c>
      <c r="BK139" s="163">
        <f>ROUND(I139*H139,2)</f>
        <v>0</v>
      </c>
      <c r="BL139" s="16" t="s">
        <v>134</v>
      </c>
      <c r="BM139" s="162" t="s">
        <v>299</v>
      </c>
    </row>
    <row r="140" spans="1:65" s="2" customFormat="1" ht="16.5" customHeight="1">
      <c r="A140" s="31"/>
      <c r="B140" s="149"/>
      <c r="C140" s="150" t="s">
        <v>218</v>
      </c>
      <c r="D140" s="150" t="s">
        <v>130</v>
      </c>
      <c r="E140" s="151" t="s">
        <v>885</v>
      </c>
      <c r="F140" s="152" t="s">
        <v>886</v>
      </c>
      <c r="G140" s="153" t="s">
        <v>265</v>
      </c>
      <c r="H140" s="154">
        <v>1</v>
      </c>
      <c r="I140" s="155"/>
      <c r="J140" s="156">
        <f>ROUND(I140*H140,2)</f>
        <v>0</v>
      </c>
      <c r="K140" s="157"/>
      <c r="L140" s="32"/>
      <c r="M140" s="158" t="s">
        <v>1</v>
      </c>
      <c r="N140" s="159" t="s">
        <v>39</v>
      </c>
      <c r="O140" s="60"/>
      <c r="P140" s="160">
        <f>O140*H140</f>
        <v>0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2" t="s">
        <v>134</v>
      </c>
      <c r="AT140" s="162" t="s">
        <v>130</v>
      </c>
      <c r="AU140" s="162" t="s">
        <v>80</v>
      </c>
      <c r="AY140" s="16" t="s">
        <v>127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6" t="s">
        <v>135</v>
      </c>
      <c r="BK140" s="163">
        <f>ROUND(I140*H140,2)</f>
        <v>0</v>
      </c>
      <c r="BL140" s="16" t="s">
        <v>134</v>
      </c>
      <c r="BM140" s="162" t="s">
        <v>310</v>
      </c>
    </row>
    <row r="141" spans="1:65" s="2" customFormat="1" ht="16.5" customHeight="1">
      <c r="A141" s="31"/>
      <c r="B141" s="149"/>
      <c r="C141" s="150" t="s">
        <v>223</v>
      </c>
      <c r="D141" s="150" t="s">
        <v>130</v>
      </c>
      <c r="E141" s="151" t="s">
        <v>887</v>
      </c>
      <c r="F141" s="152" t="s">
        <v>888</v>
      </c>
      <c r="G141" s="153" t="s">
        <v>265</v>
      </c>
      <c r="H141" s="154">
        <v>1</v>
      </c>
      <c r="I141" s="155"/>
      <c r="J141" s="156">
        <f>ROUND(I141*H141,2)</f>
        <v>0</v>
      </c>
      <c r="K141" s="157"/>
      <c r="L141" s="32"/>
      <c r="M141" s="158" t="s">
        <v>1</v>
      </c>
      <c r="N141" s="159" t="s">
        <v>39</v>
      </c>
      <c r="O141" s="60"/>
      <c r="P141" s="160">
        <f>O141*H141</f>
        <v>0</v>
      </c>
      <c r="Q141" s="160">
        <v>0</v>
      </c>
      <c r="R141" s="160">
        <f>Q141*H141</f>
        <v>0</v>
      </c>
      <c r="S141" s="160">
        <v>0</v>
      </c>
      <c r="T141" s="161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2" t="s">
        <v>134</v>
      </c>
      <c r="AT141" s="162" t="s">
        <v>130</v>
      </c>
      <c r="AU141" s="162" t="s">
        <v>80</v>
      </c>
      <c r="AY141" s="16" t="s">
        <v>127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6" t="s">
        <v>135</v>
      </c>
      <c r="BK141" s="163">
        <f>ROUND(I141*H141,2)</f>
        <v>0</v>
      </c>
      <c r="BL141" s="16" t="s">
        <v>134</v>
      </c>
      <c r="BM141" s="162" t="s">
        <v>320</v>
      </c>
    </row>
    <row r="142" spans="1:65" s="2" customFormat="1" ht="16.5" customHeight="1">
      <c r="A142" s="31"/>
      <c r="B142" s="149"/>
      <c r="C142" s="150" t="s">
        <v>7</v>
      </c>
      <c r="D142" s="150" t="s">
        <v>130</v>
      </c>
      <c r="E142" s="151" t="s">
        <v>889</v>
      </c>
      <c r="F142" s="152" t="s">
        <v>890</v>
      </c>
      <c r="G142" s="153" t="s">
        <v>869</v>
      </c>
      <c r="H142" s="154">
        <v>1</v>
      </c>
      <c r="I142" s="155"/>
      <c r="J142" s="156">
        <f>ROUND(I142*H142,2)</f>
        <v>0</v>
      </c>
      <c r="K142" s="157"/>
      <c r="L142" s="32"/>
      <c r="M142" s="158" t="s">
        <v>1</v>
      </c>
      <c r="N142" s="159" t="s">
        <v>39</v>
      </c>
      <c r="O142" s="60"/>
      <c r="P142" s="160">
        <f>O142*H142</f>
        <v>0</v>
      </c>
      <c r="Q142" s="160">
        <v>0</v>
      </c>
      <c r="R142" s="160">
        <f>Q142*H142</f>
        <v>0</v>
      </c>
      <c r="S142" s="160">
        <v>0</v>
      </c>
      <c r="T142" s="16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2" t="s">
        <v>134</v>
      </c>
      <c r="AT142" s="162" t="s">
        <v>130</v>
      </c>
      <c r="AU142" s="162" t="s">
        <v>80</v>
      </c>
      <c r="AY142" s="16" t="s">
        <v>127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6" t="s">
        <v>135</v>
      </c>
      <c r="BK142" s="163">
        <f>ROUND(I142*H142,2)</f>
        <v>0</v>
      </c>
      <c r="BL142" s="16" t="s">
        <v>134</v>
      </c>
      <c r="BM142" s="162" t="s">
        <v>330</v>
      </c>
    </row>
    <row r="143" spans="1:65" s="2" customFormat="1" ht="16.5" customHeight="1">
      <c r="A143" s="31"/>
      <c r="B143" s="149"/>
      <c r="C143" s="150" t="s">
        <v>229</v>
      </c>
      <c r="D143" s="150" t="s">
        <v>130</v>
      </c>
      <c r="E143" s="151" t="s">
        <v>891</v>
      </c>
      <c r="F143" s="152" t="s">
        <v>892</v>
      </c>
      <c r="G143" s="153" t="s">
        <v>869</v>
      </c>
      <c r="H143" s="154">
        <v>1</v>
      </c>
      <c r="I143" s="155"/>
      <c r="J143" s="156">
        <f>ROUND(I143*H143,2)</f>
        <v>0</v>
      </c>
      <c r="K143" s="157"/>
      <c r="L143" s="32"/>
      <c r="M143" s="185" t="s">
        <v>1</v>
      </c>
      <c r="N143" s="186" t="s">
        <v>39</v>
      </c>
      <c r="O143" s="187"/>
      <c r="P143" s="188">
        <f>O143*H143</f>
        <v>0</v>
      </c>
      <c r="Q143" s="188">
        <v>0</v>
      </c>
      <c r="R143" s="188">
        <f>Q143*H143</f>
        <v>0</v>
      </c>
      <c r="S143" s="188">
        <v>0</v>
      </c>
      <c r="T143" s="189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2" t="s">
        <v>134</v>
      </c>
      <c r="AT143" s="162" t="s">
        <v>130</v>
      </c>
      <c r="AU143" s="162" t="s">
        <v>80</v>
      </c>
      <c r="AY143" s="16" t="s">
        <v>127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6" t="s">
        <v>135</v>
      </c>
      <c r="BK143" s="163">
        <f>ROUND(I143*H143,2)</f>
        <v>0</v>
      </c>
      <c r="BL143" s="16" t="s">
        <v>134</v>
      </c>
      <c r="BM143" s="162" t="s">
        <v>340</v>
      </c>
    </row>
    <row r="144" spans="1:65" s="2" customFormat="1" ht="6.9" customHeight="1">
      <c r="A144" s="31"/>
      <c r="B144" s="49"/>
      <c r="C144" s="50"/>
      <c r="D144" s="50"/>
      <c r="E144" s="50"/>
      <c r="F144" s="50"/>
      <c r="G144" s="50"/>
      <c r="H144" s="50"/>
      <c r="I144" s="50"/>
      <c r="J144" s="50"/>
      <c r="K144" s="50"/>
      <c r="L144" s="32"/>
      <c r="M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</row>
  </sheetData>
  <autoFilter ref="C118:K143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0"/>
  <sheetViews>
    <sheetView showGridLines="0" topLeftCell="A128" workbookViewId="0">
      <selection activeCell="F136" sqref="F13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34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93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50" t="str">
        <f>'Rekapitulácia stavby'!K6</f>
        <v>,,Living Lab,, Dropie</v>
      </c>
      <c r="F7" s="251"/>
      <c r="G7" s="251"/>
      <c r="H7" s="251"/>
      <c r="L7" s="19"/>
    </row>
    <row r="8" spans="1:46" s="2" customFormat="1" ht="12" customHeight="1">
      <c r="A8" s="31"/>
      <c r="B8" s="32"/>
      <c r="C8" s="31"/>
      <c r="D8" s="26" t="s">
        <v>99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28" t="s">
        <v>92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2" t="str">
        <f>'Rekapitulácia stavby'!E14</f>
        <v>Vyplň údaj</v>
      </c>
      <c r="F18" s="244"/>
      <c r="G18" s="244"/>
      <c r="H18" s="244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48" t="s">
        <v>1</v>
      </c>
      <c r="F27" s="248"/>
      <c r="G27" s="248"/>
      <c r="H27" s="248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ROUND(J119,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37</v>
      </c>
      <c r="E33" s="37" t="s">
        <v>38</v>
      </c>
      <c r="F33" s="101">
        <f>ROUND((SUM(BE119:BE139)),  2)</f>
        <v>0</v>
      </c>
      <c r="G33" s="102"/>
      <c r="H33" s="102"/>
      <c r="I33" s="103">
        <v>0.2</v>
      </c>
      <c r="J33" s="101">
        <f>ROUND(((SUM(BE119:BE139))*I33),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39</v>
      </c>
      <c r="F34" s="101">
        <f>ROUND((SUM(BF119:BF139)),  2)</f>
        <v>0</v>
      </c>
      <c r="G34" s="102"/>
      <c r="H34" s="102"/>
      <c r="I34" s="103">
        <v>0.2</v>
      </c>
      <c r="J34" s="101">
        <f>ROUND(((SUM(BF119:BF139))*I34),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40</v>
      </c>
      <c r="F35" s="104">
        <f>ROUND((SUM(BG119:BG139)),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41</v>
      </c>
      <c r="F36" s="104">
        <f>ROUND((SUM(BH119:BH139)),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42</v>
      </c>
      <c r="F37" s="101">
        <f>ROUND((SUM(BI119:BI139)),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3.2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.2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3.2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100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0" t="str">
        <f>E7</f>
        <v>,,Living Lab,, Dropie</v>
      </c>
      <c r="F85" s="251"/>
      <c r="G85" s="251"/>
      <c r="H85" s="251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28" t="str">
        <f>E9</f>
        <v>ZTI Vodáreň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101</v>
      </c>
      <c r="D94" s="106"/>
      <c r="E94" s="106"/>
      <c r="F94" s="106"/>
      <c r="G94" s="106"/>
      <c r="H94" s="106"/>
      <c r="I94" s="106"/>
      <c r="J94" s="115" t="s">
        <v>102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customHeight="1">
      <c r="A96" s="31"/>
      <c r="B96" s="32"/>
      <c r="C96" s="116" t="s">
        <v>103</v>
      </c>
      <c r="D96" s="31"/>
      <c r="E96" s="31"/>
      <c r="F96" s="31"/>
      <c r="G96" s="31"/>
      <c r="H96" s="31"/>
      <c r="I96" s="31"/>
      <c r="J96" s="73">
        <f>J119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104</v>
      </c>
    </row>
    <row r="97" spans="1:31" s="9" customFormat="1" ht="24.9" customHeight="1">
      <c r="B97" s="117"/>
      <c r="D97" s="118" t="s">
        <v>849</v>
      </c>
      <c r="E97" s="119"/>
      <c r="F97" s="119"/>
      <c r="G97" s="119"/>
      <c r="H97" s="119"/>
      <c r="I97" s="119"/>
      <c r="J97" s="120">
        <f>J120</f>
        <v>0</v>
      </c>
      <c r="L97" s="117"/>
    </row>
    <row r="98" spans="1:31" s="9" customFormat="1" ht="24.9" customHeight="1">
      <c r="B98" s="117"/>
      <c r="D98" s="118" t="s">
        <v>850</v>
      </c>
      <c r="E98" s="119"/>
      <c r="F98" s="119"/>
      <c r="G98" s="119"/>
      <c r="H98" s="119"/>
      <c r="I98" s="119"/>
      <c r="J98" s="120">
        <f>J129</f>
        <v>0</v>
      </c>
      <c r="L98" s="117"/>
    </row>
    <row r="99" spans="1:31" s="9" customFormat="1" ht="24.9" customHeight="1">
      <c r="B99" s="117"/>
      <c r="D99" s="118" t="s">
        <v>851</v>
      </c>
      <c r="E99" s="119"/>
      <c r="F99" s="119"/>
      <c r="G99" s="119"/>
      <c r="H99" s="119"/>
      <c r="I99" s="119"/>
      <c r="J99" s="120">
        <f>J134</f>
        <v>0</v>
      </c>
      <c r="L99" s="117"/>
    </row>
    <row r="100" spans="1:31" s="2" customFormat="1" ht="21.75" customHeight="1">
      <c r="A100" s="31"/>
      <c r="B100" s="32"/>
      <c r="C100" s="31"/>
      <c r="D100" s="31"/>
      <c r="E100" s="31"/>
      <c r="F100" s="31"/>
      <c r="G100" s="31"/>
      <c r="H100" s="31"/>
      <c r="I100" s="31"/>
      <c r="J100" s="31"/>
      <c r="K100" s="31"/>
      <c r="L100" s="44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1" spans="1:31" s="2" customFormat="1" ht="6.9" customHeight="1">
      <c r="A101" s="31"/>
      <c r="B101" s="49"/>
      <c r="C101" s="50"/>
      <c r="D101" s="50"/>
      <c r="E101" s="50"/>
      <c r="F101" s="50"/>
      <c r="G101" s="50"/>
      <c r="H101" s="50"/>
      <c r="I101" s="50"/>
      <c r="J101" s="50"/>
      <c r="K101" s="50"/>
      <c r="L101" s="44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5" spans="1:31" s="2" customFormat="1" ht="6.9" customHeight="1">
      <c r="A105" s="31"/>
      <c r="B105" s="51"/>
      <c r="C105" s="52"/>
      <c r="D105" s="52"/>
      <c r="E105" s="52"/>
      <c r="F105" s="52"/>
      <c r="G105" s="52"/>
      <c r="H105" s="52"/>
      <c r="I105" s="52"/>
      <c r="J105" s="52"/>
      <c r="K105" s="52"/>
      <c r="L105" s="44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24.9" customHeight="1">
      <c r="A106" s="31"/>
      <c r="B106" s="32"/>
      <c r="C106" s="20" t="s">
        <v>113</v>
      </c>
      <c r="D106" s="31"/>
      <c r="E106" s="31"/>
      <c r="F106" s="31"/>
      <c r="G106" s="31"/>
      <c r="H106" s="31"/>
      <c r="I106" s="31"/>
      <c r="J106" s="31"/>
      <c r="K106" s="31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" customHeight="1">
      <c r="A107" s="31"/>
      <c r="B107" s="32"/>
      <c r="C107" s="31"/>
      <c r="D107" s="31"/>
      <c r="E107" s="31"/>
      <c r="F107" s="31"/>
      <c r="G107" s="31"/>
      <c r="H107" s="31"/>
      <c r="I107" s="31"/>
      <c r="J107" s="31"/>
      <c r="K107" s="31"/>
      <c r="L107" s="44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2" customHeight="1">
      <c r="A108" s="31"/>
      <c r="B108" s="32"/>
      <c r="C108" s="26" t="s">
        <v>13</v>
      </c>
      <c r="D108" s="31"/>
      <c r="E108" s="31"/>
      <c r="F108" s="31"/>
      <c r="G108" s="31"/>
      <c r="H108" s="31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6.5" customHeight="1">
      <c r="A109" s="31"/>
      <c r="B109" s="32"/>
      <c r="C109" s="31"/>
      <c r="D109" s="31"/>
      <c r="E109" s="250" t="str">
        <f>E7</f>
        <v>,,Living Lab,, Dropie</v>
      </c>
      <c r="F109" s="251"/>
      <c r="G109" s="251"/>
      <c r="H109" s="251"/>
      <c r="I109" s="31"/>
      <c r="J109" s="31"/>
      <c r="K109" s="31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99</v>
      </c>
      <c r="D110" s="31"/>
      <c r="E110" s="31"/>
      <c r="F110" s="31"/>
      <c r="G110" s="31"/>
      <c r="H110" s="31"/>
      <c r="I110" s="31"/>
      <c r="J110" s="31"/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1"/>
      <c r="D111" s="31"/>
      <c r="E111" s="228" t="str">
        <f>E9</f>
        <v>ZTI Vodáreň</v>
      </c>
      <c r="F111" s="249"/>
      <c r="G111" s="249"/>
      <c r="H111" s="249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" customHeight="1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17</v>
      </c>
      <c r="D113" s="31"/>
      <c r="E113" s="31"/>
      <c r="F113" s="24" t="str">
        <f>F12</f>
        <v>Kolárovská 55, Zemianska Olča 946 14</v>
      </c>
      <c r="G113" s="31"/>
      <c r="H113" s="31"/>
      <c r="I113" s="26" t="s">
        <v>19</v>
      </c>
      <c r="J113" s="57" t="str">
        <f>IF(J12="","",J12)</f>
        <v>28. 3. 2024</v>
      </c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" customHeight="1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5.15" customHeight="1">
      <c r="A115" s="31"/>
      <c r="B115" s="32"/>
      <c r="C115" s="26" t="s">
        <v>21</v>
      </c>
      <c r="D115" s="31"/>
      <c r="E115" s="31"/>
      <c r="F115" s="24" t="str">
        <f>E15</f>
        <v>SEV SAŽP Dropie</v>
      </c>
      <c r="G115" s="31"/>
      <c r="H115" s="31"/>
      <c r="I115" s="26" t="s">
        <v>27</v>
      </c>
      <c r="J115" s="29" t="str">
        <f>E21</f>
        <v>ING. LIBOR STEHLÍK</v>
      </c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15" customHeight="1">
      <c r="A116" s="31"/>
      <c r="B116" s="32"/>
      <c r="C116" s="26" t="s">
        <v>25</v>
      </c>
      <c r="D116" s="31"/>
      <c r="E116" s="31"/>
      <c r="F116" s="24" t="str">
        <f>IF(E18="","",E18)</f>
        <v>Vyplň údaj</v>
      </c>
      <c r="G116" s="31"/>
      <c r="H116" s="31"/>
      <c r="I116" s="26" t="s">
        <v>30</v>
      </c>
      <c r="J116" s="29" t="str">
        <f>E24</f>
        <v>Ing. Ján Koričanský</v>
      </c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0.35" customHeight="1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11" customFormat="1" ht="29.25" customHeight="1">
      <c r="A118" s="125"/>
      <c r="B118" s="126"/>
      <c r="C118" s="127" t="s">
        <v>114</v>
      </c>
      <c r="D118" s="128" t="s">
        <v>58</v>
      </c>
      <c r="E118" s="128" t="s">
        <v>54</v>
      </c>
      <c r="F118" s="128" t="s">
        <v>55</v>
      </c>
      <c r="G118" s="128" t="s">
        <v>115</v>
      </c>
      <c r="H118" s="128" t="s">
        <v>116</v>
      </c>
      <c r="I118" s="128" t="s">
        <v>117</v>
      </c>
      <c r="J118" s="129" t="s">
        <v>102</v>
      </c>
      <c r="K118" s="130" t="s">
        <v>118</v>
      </c>
      <c r="L118" s="131"/>
      <c r="M118" s="64" t="s">
        <v>1</v>
      </c>
      <c r="N118" s="65" t="s">
        <v>37</v>
      </c>
      <c r="O118" s="65" t="s">
        <v>119</v>
      </c>
      <c r="P118" s="65" t="s">
        <v>120</v>
      </c>
      <c r="Q118" s="65" t="s">
        <v>121</v>
      </c>
      <c r="R118" s="65" t="s">
        <v>122</v>
      </c>
      <c r="S118" s="65" t="s">
        <v>123</v>
      </c>
      <c r="T118" s="66" t="s">
        <v>124</v>
      </c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</row>
    <row r="119" spans="1:65" s="2" customFormat="1" ht="22.95" customHeight="1">
      <c r="A119" s="31"/>
      <c r="B119" s="32"/>
      <c r="C119" s="71" t="s">
        <v>103</v>
      </c>
      <c r="D119" s="31"/>
      <c r="E119" s="31"/>
      <c r="F119" s="31"/>
      <c r="G119" s="31"/>
      <c r="H119" s="31"/>
      <c r="I119" s="31"/>
      <c r="J119" s="132">
        <f>BK119</f>
        <v>0</v>
      </c>
      <c r="K119" s="31"/>
      <c r="L119" s="32"/>
      <c r="M119" s="67"/>
      <c r="N119" s="58"/>
      <c r="O119" s="68"/>
      <c r="P119" s="133">
        <f>P120+P129+P134</f>
        <v>0</v>
      </c>
      <c r="Q119" s="68"/>
      <c r="R119" s="133">
        <f>R120+R129+R134</f>
        <v>0</v>
      </c>
      <c r="S119" s="68"/>
      <c r="T119" s="134">
        <f>T120+T129+T134</f>
        <v>0</v>
      </c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T119" s="16" t="s">
        <v>72</v>
      </c>
      <c r="AU119" s="16" t="s">
        <v>104</v>
      </c>
      <c r="BK119" s="135">
        <f>BK120+BK129+BK134</f>
        <v>0</v>
      </c>
    </row>
    <row r="120" spans="1:65" s="12" customFormat="1" ht="25.95" customHeight="1">
      <c r="B120" s="136"/>
      <c r="D120" s="137" t="s">
        <v>72</v>
      </c>
      <c r="E120" s="138" t="s">
        <v>852</v>
      </c>
      <c r="F120" s="138" t="s">
        <v>853</v>
      </c>
      <c r="I120" s="139"/>
      <c r="J120" s="140">
        <f>BK120</f>
        <v>0</v>
      </c>
      <c r="L120" s="136"/>
      <c r="M120" s="141"/>
      <c r="N120" s="142"/>
      <c r="O120" s="142"/>
      <c r="P120" s="143">
        <f>SUM(P121:P128)</f>
        <v>0</v>
      </c>
      <c r="Q120" s="142"/>
      <c r="R120" s="143">
        <f>SUM(R121:R128)</f>
        <v>0</v>
      </c>
      <c r="S120" s="142"/>
      <c r="T120" s="144">
        <f>SUM(T121:T128)</f>
        <v>0</v>
      </c>
      <c r="AR120" s="137" t="s">
        <v>80</v>
      </c>
      <c r="AT120" s="145" t="s">
        <v>72</v>
      </c>
      <c r="AU120" s="145" t="s">
        <v>73</v>
      </c>
      <c r="AY120" s="137" t="s">
        <v>127</v>
      </c>
      <c r="BK120" s="146">
        <f>SUM(BK121:BK128)</f>
        <v>0</v>
      </c>
    </row>
    <row r="121" spans="1:65" s="2" customFormat="1" ht="24.15" customHeight="1">
      <c r="A121" s="31"/>
      <c r="B121" s="149"/>
      <c r="C121" s="150" t="s">
        <v>80</v>
      </c>
      <c r="D121" s="150" t="s">
        <v>130</v>
      </c>
      <c r="E121" s="151" t="s">
        <v>855</v>
      </c>
      <c r="F121" s="152" t="s">
        <v>1214</v>
      </c>
      <c r="G121" s="153" t="s">
        <v>160</v>
      </c>
      <c r="H121" s="154">
        <v>4</v>
      </c>
      <c r="I121" s="155"/>
      <c r="J121" s="156">
        <f t="shared" ref="J121:J128" si="0">ROUND(I121*H121,2)</f>
        <v>0</v>
      </c>
      <c r="K121" s="157"/>
      <c r="L121" s="32"/>
      <c r="M121" s="158" t="s">
        <v>1</v>
      </c>
      <c r="N121" s="159" t="s">
        <v>39</v>
      </c>
      <c r="O121" s="60"/>
      <c r="P121" s="160">
        <f t="shared" ref="P121:P128" si="1">O121*H121</f>
        <v>0</v>
      </c>
      <c r="Q121" s="160">
        <v>0</v>
      </c>
      <c r="R121" s="160">
        <f t="shared" ref="R121:R128" si="2">Q121*H121</f>
        <v>0</v>
      </c>
      <c r="S121" s="160">
        <v>0</v>
      </c>
      <c r="T121" s="161">
        <f t="shared" ref="T121:T128" si="3">S121*H121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162" t="s">
        <v>134</v>
      </c>
      <c r="AT121" s="162" t="s">
        <v>130</v>
      </c>
      <c r="AU121" s="162" t="s">
        <v>80</v>
      </c>
      <c r="AY121" s="16" t="s">
        <v>127</v>
      </c>
      <c r="BE121" s="163">
        <f t="shared" ref="BE121:BE128" si="4">IF(N121="základná",J121,0)</f>
        <v>0</v>
      </c>
      <c r="BF121" s="163">
        <f t="shared" ref="BF121:BF128" si="5">IF(N121="znížená",J121,0)</f>
        <v>0</v>
      </c>
      <c r="BG121" s="163">
        <f t="shared" ref="BG121:BG128" si="6">IF(N121="zákl. prenesená",J121,0)</f>
        <v>0</v>
      </c>
      <c r="BH121" s="163">
        <f t="shared" ref="BH121:BH128" si="7">IF(N121="zníž. prenesená",J121,0)</f>
        <v>0</v>
      </c>
      <c r="BI121" s="163">
        <f t="shared" ref="BI121:BI128" si="8">IF(N121="nulová",J121,0)</f>
        <v>0</v>
      </c>
      <c r="BJ121" s="16" t="s">
        <v>135</v>
      </c>
      <c r="BK121" s="163">
        <f t="shared" ref="BK121:BK128" si="9">ROUND(I121*H121,2)</f>
        <v>0</v>
      </c>
      <c r="BL121" s="16" t="s">
        <v>134</v>
      </c>
      <c r="BM121" s="162" t="s">
        <v>135</v>
      </c>
    </row>
    <row r="122" spans="1:65" s="2" customFormat="1" ht="24.15" customHeight="1">
      <c r="A122" s="31"/>
      <c r="B122" s="149"/>
      <c r="C122" s="150" t="s">
        <v>135</v>
      </c>
      <c r="D122" s="150" t="s">
        <v>130</v>
      </c>
      <c r="E122" s="151" t="s">
        <v>856</v>
      </c>
      <c r="F122" s="152" t="s">
        <v>1215</v>
      </c>
      <c r="G122" s="153" t="s">
        <v>160</v>
      </c>
      <c r="H122" s="154">
        <v>8</v>
      </c>
      <c r="I122" s="155"/>
      <c r="J122" s="156">
        <f t="shared" si="0"/>
        <v>0</v>
      </c>
      <c r="K122" s="157"/>
      <c r="L122" s="32"/>
      <c r="M122" s="158" t="s">
        <v>1</v>
      </c>
      <c r="N122" s="159" t="s">
        <v>39</v>
      </c>
      <c r="O122" s="60"/>
      <c r="P122" s="160">
        <f t="shared" si="1"/>
        <v>0</v>
      </c>
      <c r="Q122" s="160">
        <v>0</v>
      </c>
      <c r="R122" s="160">
        <f t="shared" si="2"/>
        <v>0</v>
      </c>
      <c r="S122" s="160">
        <v>0</v>
      </c>
      <c r="T122" s="161">
        <f t="shared" si="3"/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62" t="s">
        <v>134</v>
      </c>
      <c r="AT122" s="162" t="s">
        <v>130</v>
      </c>
      <c r="AU122" s="162" t="s">
        <v>80</v>
      </c>
      <c r="AY122" s="16" t="s">
        <v>127</v>
      </c>
      <c r="BE122" s="163">
        <f t="shared" si="4"/>
        <v>0</v>
      </c>
      <c r="BF122" s="163">
        <f t="shared" si="5"/>
        <v>0</v>
      </c>
      <c r="BG122" s="163">
        <f t="shared" si="6"/>
        <v>0</v>
      </c>
      <c r="BH122" s="163">
        <f t="shared" si="7"/>
        <v>0</v>
      </c>
      <c r="BI122" s="163">
        <f t="shared" si="8"/>
        <v>0</v>
      </c>
      <c r="BJ122" s="16" t="s">
        <v>135</v>
      </c>
      <c r="BK122" s="163">
        <f t="shared" si="9"/>
        <v>0</v>
      </c>
      <c r="BL122" s="16" t="s">
        <v>134</v>
      </c>
      <c r="BM122" s="162" t="s">
        <v>134</v>
      </c>
    </row>
    <row r="123" spans="1:65" s="2" customFormat="1" ht="33" customHeight="1">
      <c r="A123" s="31"/>
      <c r="B123" s="149"/>
      <c r="C123" s="150" t="s">
        <v>142</v>
      </c>
      <c r="D123" s="150" t="s">
        <v>130</v>
      </c>
      <c r="E123" s="151" t="s">
        <v>859</v>
      </c>
      <c r="F123" s="152" t="s">
        <v>860</v>
      </c>
      <c r="G123" s="153" t="s">
        <v>160</v>
      </c>
      <c r="H123" s="154">
        <v>4</v>
      </c>
      <c r="I123" s="155"/>
      <c r="J123" s="156">
        <f t="shared" si="0"/>
        <v>0</v>
      </c>
      <c r="K123" s="157"/>
      <c r="L123" s="32"/>
      <c r="M123" s="158" t="s">
        <v>1</v>
      </c>
      <c r="N123" s="159" t="s">
        <v>39</v>
      </c>
      <c r="O123" s="60"/>
      <c r="P123" s="160">
        <f t="shared" si="1"/>
        <v>0</v>
      </c>
      <c r="Q123" s="160">
        <v>0</v>
      </c>
      <c r="R123" s="160">
        <f t="shared" si="2"/>
        <v>0</v>
      </c>
      <c r="S123" s="160">
        <v>0</v>
      </c>
      <c r="T123" s="161">
        <f t="shared" si="3"/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62" t="s">
        <v>134</v>
      </c>
      <c r="AT123" s="162" t="s">
        <v>130</v>
      </c>
      <c r="AU123" s="162" t="s">
        <v>80</v>
      </c>
      <c r="AY123" s="16" t="s">
        <v>127</v>
      </c>
      <c r="BE123" s="163">
        <f t="shared" si="4"/>
        <v>0</v>
      </c>
      <c r="BF123" s="163">
        <f t="shared" si="5"/>
        <v>0</v>
      </c>
      <c r="BG123" s="163">
        <f t="shared" si="6"/>
        <v>0</v>
      </c>
      <c r="BH123" s="163">
        <f t="shared" si="7"/>
        <v>0</v>
      </c>
      <c r="BI123" s="163">
        <f t="shared" si="8"/>
        <v>0</v>
      </c>
      <c r="BJ123" s="16" t="s">
        <v>135</v>
      </c>
      <c r="BK123" s="163">
        <f t="shared" si="9"/>
        <v>0</v>
      </c>
      <c r="BL123" s="16" t="s">
        <v>134</v>
      </c>
      <c r="BM123" s="162" t="s">
        <v>153</v>
      </c>
    </row>
    <row r="124" spans="1:65" s="2" customFormat="1" ht="33" customHeight="1">
      <c r="A124" s="31"/>
      <c r="B124" s="149"/>
      <c r="C124" s="150" t="s">
        <v>134</v>
      </c>
      <c r="D124" s="150" t="s">
        <v>130</v>
      </c>
      <c r="E124" s="151" t="s">
        <v>861</v>
      </c>
      <c r="F124" s="152" t="s">
        <v>862</v>
      </c>
      <c r="G124" s="153" t="s">
        <v>160</v>
      </c>
      <c r="H124" s="154">
        <v>8</v>
      </c>
      <c r="I124" s="155"/>
      <c r="J124" s="156">
        <f t="shared" si="0"/>
        <v>0</v>
      </c>
      <c r="K124" s="157"/>
      <c r="L124" s="32"/>
      <c r="M124" s="158" t="s">
        <v>1</v>
      </c>
      <c r="N124" s="159" t="s">
        <v>39</v>
      </c>
      <c r="O124" s="60"/>
      <c r="P124" s="160">
        <f t="shared" si="1"/>
        <v>0</v>
      </c>
      <c r="Q124" s="160">
        <v>0</v>
      </c>
      <c r="R124" s="160">
        <f t="shared" si="2"/>
        <v>0</v>
      </c>
      <c r="S124" s="160">
        <v>0</v>
      </c>
      <c r="T124" s="161">
        <f t="shared" si="3"/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62" t="s">
        <v>134</v>
      </c>
      <c r="AT124" s="162" t="s">
        <v>130</v>
      </c>
      <c r="AU124" s="162" t="s">
        <v>80</v>
      </c>
      <c r="AY124" s="16" t="s">
        <v>127</v>
      </c>
      <c r="BE124" s="163">
        <f t="shared" si="4"/>
        <v>0</v>
      </c>
      <c r="BF124" s="163">
        <f t="shared" si="5"/>
        <v>0</v>
      </c>
      <c r="BG124" s="163">
        <f t="shared" si="6"/>
        <v>0</v>
      </c>
      <c r="BH124" s="163">
        <f t="shared" si="7"/>
        <v>0</v>
      </c>
      <c r="BI124" s="163">
        <f t="shared" si="8"/>
        <v>0</v>
      </c>
      <c r="BJ124" s="16" t="s">
        <v>135</v>
      </c>
      <c r="BK124" s="163">
        <f t="shared" si="9"/>
        <v>0</v>
      </c>
      <c r="BL124" s="16" t="s">
        <v>134</v>
      </c>
      <c r="BM124" s="162" t="s">
        <v>164</v>
      </c>
    </row>
    <row r="125" spans="1:65" s="2" customFormat="1" ht="16.5" customHeight="1">
      <c r="A125" s="31"/>
      <c r="B125" s="149"/>
      <c r="C125" s="150" t="s">
        <v>149</v>
      </c>
      <c r="D125" s="150" t="s">
        <v>130</v>
      </c>
      <c r="E125" s="151" t="s">
        <v>893</v>
      </c>
      <c r="F125" s="152" t="s">
        <v>894</v>
      </c>
      <c r="G125" s="153" t="s">
        <v>265</v>
      </c>
      <c r="H125" s="154">
        <v>1</v>
      </c>
      <c r="I125" s="155"/>
      <c r="J125" s="156">
        <f t="shared" si="0"/>
        <v>0</v>
      </c>
      <c r="K125" s="157"/>
      <c r="L125" s="32"/>
      <c r="M125" s="158" t="s">
        <v>1</v>
      </c>
      <c r="N125" s="159" t="s">
        <v>39</v>
      </c>
      <c r="O125" s="60"/>
      <c r="P125" s="160">
        <f t="shared" si="1"/>
        <v>0</v>
      </c>
      <c r="Q125" s="160">
        <v>0</v>
      </c>
      <c r="R125" s="160">
        <f t="shared" si="2"/>
        <v>0</v>
      </c>
      <c r="S125" s="160">
        <v>0</v>
      </c>
      <c r="T125" s="161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2" t="s">
        <v>134</v>
      </c>
      <c r="AT125" s="162" t="s">
        <v>130</v>
      </c>
      <c r="AU125" s="162" t="s">
        <v>80</v>
      </c>
      <c r="AY125" s="16" t="s">
        <v>127</v>
      </c>
      <c r="BE125" s="163">
        <f t="shared" si="4"/>
        <v>0</v>
      </c>
      <c r="BF125" s="163">
        <f t="shared" si="5"/>
        <v>0</v>
      </c>
      <c r="BG125" s="163">
        <f t="shared" si="6"/>
        <v>0</v>
      </c>
      <c r="BH125" s="163">
        <f t="shared" si="7"/>
        <v>0</v>
      </c>
      <c r="BI125" s="163">
        <f t="shared" si="8"/>
        <v>0</v>
      </c>
      <c r="BJ125" s="16" t="s">
        <v>135</v>
      </c>
      <c r="BK125" s="163">
        <f t="shared" si="9"/>
        <v>0</v>
      </c>
      <c r="BL125" s="16" t="s">
        <v>134</v>
      </c>
      <c r="BM125" s="162" t="s">
        <v>173</v>
      </c>
    </row>
    <row r="126" spans="1:65" s="2" customFormat="1" ht="24.15" customHeight="1">
      <c r="A126" s="31"/>
      <c r="B126" s="149"/>
      <c r="C126" s="150" t="s">
        <v>153</v>
      </c>
      <c r="D126" s="150" t="s">
        <v>130</v>
      </c>
      <c r="E126" s="151" t="s">
        <v>863</v>
      </c>
      <c r="F126" s="152" t="s">
        <v>864</v>
      </c>
      <c r="G126" s="153" t="s">
        <v>265</v>
      </c>
      <c r="H126" s="154">
        <v>2</v>
      </c>
      <c r="I126" s="155"/>
      <c r="J126" s="156">
        <f t="shared" si="0"/>
        <v>0</v>
      </c>
      <c r="K126" s="157"/>
      <c r="L126" s="32"/>
      <c r="M126" s="158" t="s">
        <v>1</v>
      </c>
      <c r="N126" s="159" t="s">
        <v>39</v>
      </c>
      <c r="O126" s="60"/>
      <c r="P126" s="160">
        <f t="shared" si="1"/>
        <v>0</v>
      </c>
      <c r="Q126" s="160">
        <v>0</v>
      </c>
      <c r="R126" s="160">
        <f t="shared" si="2"/>
        <v>0</v>
      </c>
      <c r="S126" s="160">
        <v>0</v>
      </c>
      <c r="T126" s="161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62" t="s">
        <v>134</v>
      </c>
      <c r="AT126" s="162" t="s">
        <v>130</v>
      </c>
      <c r="AU126" s="162" t="s">
        <v>80</v>
      </c>
      <c r="AY126" s="16" t="s">
        <v>127</v>
      </c>
      <c r="BE126" s="163">
        <f t="shared" si="4"/>
        <v>0</v>
      </c>
      <c r="BF126" s="163">
        <f t="shared" si="5"/>
        <v>0</v>
      </c>
      <c r="BG126" s="163">
        <f t="shared" si="6"/>
        <v>0</v>
      </c>
      <c r="BH126" s="163">
        <f t="shared" si="7"/>
        <v>0</v>
      </c>
      <c r="BI126" s="163">
        <f t="shared" si="8"/>
        <v>0</v>
      </c>
      <c r="BJ126" s="16" t="s">
        <v>135</v>
      </c>
      <c r="BK126" s="163">
        <f t="shared" si="9"/>
        <v>0</v>
      </c>
      <c r="BL126" s="16" t="s">
        <v>134</v>
      </c>
      <c r="BM126" s="162" t="s">
        <v>181</v>
      </c>
    </row>
    <row r="127" spans="1:65" s="2" customFormat="1" ht="16.5" customHeight="1">
      <c r="A127" s="31"/>
      <c r="B127" s="149"/>
      <c r="C127" s="150" t="s">
        <v>157</v>
      </c>
      <c r="D127" s="150" t="s">
        <v>130</v>
      </c>
      <c r="E127" s="151" t="s">
        <v>865</v>
      </c>
      <c r="F127" s="152" t="s">
        <v>866</v>
      </c>
      <c r="G127" s="153" t="s">
        <v>265</v>
      </c>
      <c r="H127" s="154">
        <v>2</v>
      </c>
      <c r="I127" s="155"/>
      <c r="J127" s="156">
        <f t="shared" si="0"/>
        <v>0</v>
      </c>
      <c r="K127" s="157"/>
      <c r="L127" s="32"/>
      <c r="M127" s="158" t="s">
        <v>1</v>
      </c>
      <c r="N127" s="159" t="s">
        <v>39</v>
      </c>
      <c r="O127" s="60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2" t="s">
        <v>134</v>
      </c>
      <c r="AT127" s="162" t="s">
        <v>130</v>
      </c>
      <c r="AU127" s="162" t="s">
        <v>80</v>
      </c>
      <c r="AY127" s="16" t="s">
        <v>127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6" t="s">
        <v>135</v>
      </c>
      <c r="BK127" s="163">
        <f t="shared" si="9"/>
        <v>0</v>
      </c>
      <c r="BL127" s="16" t="s">
        <v>134</v>
      </c>
      <c r="BM127" s="162" t="s">
        <v>191</v>
      </c>
    </row>
    <row r="128" spans="1:65" s="2" customFormat="1" ht="24.15" customHeight="1">
      <c r="A128" s="31"/>
      <c r="B128" s="149"/>
      <c r="C128" s="150" t="s">
        <v>164</v>
      </c>
      <c r="D128" s="150" t="s">
        <v>130</v>
      </c>
      <c r="E128" s="151" t="s">
        <v>895</v>
      </c>
      <c r="F128" s="152" t="s">
        <v>868</v>
      </c>
      <c r="G128" s="153" t="s">
        <v>869</v>
      </c>
      <c r="H128" s="154">
        <v>1</v>
      </c>
      <c r="I128" s="155"/>
      <c r="J128" s="156">
        <f t="shared" si="0"/>
        <v>0</v>
      </c>
      <c r="K128" s="157"/>
      <c r="L128" s="32"/>
      <c r="M128" s="158" t="s">
        <v>1</v>
      </c>
      <c r="N128" s="159" t="s">
        <v>39</v>
      </c>
      <c r="O128" s="60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2" t="s">
        <v>134</v>
      </c>
      <c r="AT128" s="162" t="s">
        <v>130</v>
      </c>
      <c r="AU128" s="162" t="s">
        <v>80</v>
      </c>
      <c r="AY128" s="16" t="s">
        <v>127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6" t="s">
        <v>135</v>
      </c>
      <c r="BK128" s="163">
        <f t="shared" si="9"/>
        <v>0</v>
      </c>
      <c r="BL128" s="16" t="s">
        <v>134</v>
      </c>
      <c r="BM128" s="162" t="s">
        <v>208</v>
      </c>
    </row>
    <row r="129" spans="1:65" s="12" customFormat="1" ht="25.95" customHeight="1">
      <c r="B129" s="136"/>
      <c r="D129" s="137" t="s">
        <v>72</v>
      </c>
      <c r="E129" s="138" t="s">
        <v>872</v>
      </c>
      <c r="F129" s="138" t="s">
        <v>873</v>
      </c>
      <c r="I129" s="139"/>
      <c r="J129" s="140">
        <f>BK129</f>
        <v>0</v>
      </c>
      <c r="L129" s="136"/>
      <c r="M129" s="141"/>
      <c r="N129" s="142"/>
      <c r="O129" s="142"/>
      <c r="P129" s="143">
        <f>SUM(P130:P133)</f>
        <v>0</v>
      </c>
      <c r="Q129" s="142"/>
      <c r="R129" s="143">
        <f>SUM(R130:R133)</f>
        <v>0</v>
      </c>
      <c r="S129" s="142"/>
      <c r="T129" s="144">
        <f>SUM(T130:T133)</f>
        <v>0</v>
      </c>
      <c r="AR129" s="137" t="s">
        <v>80</v>
      </c>
      <c r="AT129" s="145" t="s">
        <v>72</v>
      </c>
      <c r="AU129" s="145" t="s">
        <v>73</v>
      </c>
      <c r="AY129" s="137" t="s">
        <v>127</v>
      </c>
      <c r="BK129" s="146">
        <f>SUM(BK130:BK133)</f>
        <v>0</v>
      </c>
    </row>
    <row r="130" spans="1:65" s="2" customFormat="1" ht="37.950000000000003" customHeight="1">
      <c r="A130" s="31"/>
      <c r="B130" s="149"/>
      <c r="C130" s="150" t="s">
        <v>128</v>
      </c>
      <c r="D130" s="150" t="s">
        <v>130</v>
      </c>
      <c r="E130" s="151" t="s">
        <v>874</v>
      </c>
      <c r="F130" s="152" t="s">
        <v>1216</v>
      </c>
      <c r="G130" s="153" t="s">
        <v>160</v>
      </c>
      <c r="H130" s="154">
        <v>2</v>
      </c>
      <c r="I130" s="155"/>
      <c r="J130" s="156">
        <f>ROUND(I130*H130,2)</f>
        <v>0</v>
      </c>
      <c r="K130" s="157"/>
      <c r="L130" s="32"/>
      <c r="M130" s="158" t="s">
        <v>1</v>
      </c>
      <c r="N130" s="159" t="s">
        <v>39</v>
      </c>
      <c r="O130" s="60"/>
      <c r="P130" s="160">
        <f>O130*H130</f>
        <v>0</v>
      </c>
      <c r="Q130" s="160">
        <v>0</v>
      </c>
      <c r="R130" s="160">
        <f>Q130*H130</f>
        <v>0</v>
      </c>
      <c r="S130" s="160">
        <v>0</v>
      </c>
      <c r="T130" s="161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134</v>
      </c>
      <c r="AT130" s="162" t="s">
        <v>130</v>
      </c>
      <c r="AU130" s="162" t="s">
        <v>80</v>
      </c>
      <c r="AY130" s="16" t="s">
        <v>127</v>
      </c>
      <c r="BE130" s="163">
        <f>IF(N130="základná",J130,0)</f>
        <v>0</v>
      </c>
      <c r="BF130" s="163">
        <f>IF(N130="znížená",J130,0)</f>
        <v>0</v>
      </c>
      <c r="BG130" s="163">
        <f>IF(N130="zákl. prenesená",J130,0)</f>
        <v>0</v>
      </c>
      <c r="BH130" s="163">
        <f>IF(N130="zníž. prenesená",J130,0)</f>
        <v>0</v>
      </c>
      <c r="BI130" s="163">
        <f>IF(N130="nulová",J130,0)</f>
        <v>0</v>
      </c>
      <c r="BJ130" s="16" t="s">
        <v>135</v>
      </c>
      <c r="BK130" s="163">
        <f>ROUND(I130*H130,2)</f>
        <v>0</v>
      </c>
      <c r="BL130" s="16" t="s">
        <v>134</v>
      </c>
      <c r="BM130" s="162" t="s">
        <v>7</v>
      </c>
    </row>
    <row r="131" spans="1:65" s="2" customFormat="1" ht="37.950000000000003" customHeight="1">
      <c r="A131" s="31"/>
      <c r="B131" s="149"/>
      <c r="C131" s="150" t="s">
        <v>173</v>
      </c>
      <c r="D131" s="150" t="s">
        <v>130</v>
      </c>
      <c r="E131" s="151" t="s">
        <v>876</v>
      </c>
      <c r="F131" s="152" t="s">
        <v>1216</v>
      </c>
      <c r="G131" s="153" t="s">
        <v>160</v>
      </c>
      <c r="H131" s="154">
        <v>7</v>
      </c>
      <c r="I131" s="155"/>
      <c r="J131" s="156">
        <f>ROUND(I131*H131,2)</f>
        <v>0</v>
      </c>
      <c r="K131" s="157"/>
      <c r="L131" s="32"/>
      <c r="M131" s="158" t="s">
        <v>1</v>
      </c>
      <c r="N131" s="159" t="s">
        <v>39</v>
      </c>
      <c r="O131" s="60"/>
      <c r="P131" s="160">
        <f>O131*H131</f>
        <v>0</v>
      </c>
      <c r="Q131" s="160">
        <v>0</v>
      </c>
      <c r="R131" s="160">
        <f>Q131*H131</f>
        <v>0</v>
      </c>
      <c r="S131" s="160">
        <v>0</v>
      </c>
      <c r="T131" s="161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2" t="s">
        <v>134</v>
      </c>
      <c r="AT131" s="162" t="s">
        <v>130</v>
      </c>
      <c r="AU131" s="162" t="s">
        <v>80</v>
      </c>
      <c r="AY131" s="16" t="s">
        <v>127</v>
      </c>
      <c r="BE131" s="163">
        <f>IF(N131="základná",J131,0)</f>
        <v>0</v>
      </c>
      <c r="BF131" s="163">
        <f>IF(N131="znížená",J131,0)</f>
        <v>0</v>
      </c>
      <c r="BG131" s="163">
        <f>IF(N131="zákl. prenesená",J131,0)</f>
        <v>0</v>
      </c>
      <c r="BH131" s="163">
        <f>IF(N131="zníž. prenesená",J131,0)</f>
        <v>0</v>
      </c>
      <c r="BI131" s="163">
        <f>IF(N131="nulová",J131,0)</f>
        <v>0</v>
      </c>
      <c r="BJ131" s="16" t="s">
        <v>135</v>
      </c>
      <c r="BK131" s="163">
        <f>ROUND(I131*H131,2)</f>
        <v>0</v>
      </c>
      <c r="BL131" s="16" t="s">
        <v>134</v>
      </c>
      <c r="BM131" s="162" t="s">
        <v>236</v>
      </c>
    </row>
    <row r="132" spans="1:65" s="2" customFormat="1" ht="37.950000000000003" customHeight="1">
      <c r="A132" s="31"/>
      <c r="B132" s="149"/>
      <c r="C132" s="150" t="s">
        <v>177</v>
      </c>
      <c r="D132" s="150" t="s">
        <v>130</v>
      </c>
      <c r="E132" s="151" t="s">
        <v>877</v>
      </c>
      <c r="F132" s="152" t="s">
        <v>878</v>
      </c>
      <c r="G132" s="153" t="s">
        <v>160</v>
      </c>
      <c r="H132" s="154">
        <v>3</v>
      </c>
      <c r="I132" s="155"/>
      <c r="J132" s="156">
        <f>ROUND(I132*H132,2)</f>
        <v>0</v>
      </c>
      <c r="K132" s="157"/>
      <c r="L132" s="32"/>
      <c r="M132" s="158" t="s">
        <v>1</v>
      </c>
      <c r="N132" s="159" t="s">
        <v>39</v>
      </c>
      <c r="O132" s="60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2" t="s">
        <v>134</v>
      </c>
      <c r="AT132" s="162" t="s">
        <v>130</v>
      </c>
      <c r="AU132" s="162" t="s">
        <v>80</v>
      </c>
      <c r="AY132" s="16" t="s">
        <v>127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6" t="s">
        <v>135</v>
      </c>
      <c r="BK132" s="163">
        <f>ROUND(I132*H132,2)</f>
        <v>0</v>
      </c>
      <c r="BL132" s="16" t="s">
        <v>134</v>
      </c>
      <c r="BM132" s="162" t="s">
        <v>246</v>
      </c>
    </row>
    <row r="133" spans="1:65" s="2" customFormat="1" ht="16.5" customHeight="1">
      <c r="A133" s="31"/>
      <c r="B133" s="149"/>
      <c r="C133" s="150" t="s">
        <v>181</v>
      </c>
      <c r="D133" s="150" t="s">
        <v>130</v>
      </c>
      <c r="E133" s="151" t="s">
        <v>879</v>
      </c>
      <c r="F133" s="152" t="s">
        <v>880</v>
      </c>
      <c r="G133" s="153" t="s">
        <v>265</v>
      </c>
      <c r="H133" s="154">
        <v>1</v>
      </c>
      <c r="I133" s="155"/>
      <c r="J133" s="156">
        <f>ROUND(I133*H133,2)</f>
        <v>0</v>
      </c>
      <c r="K133" s="157"/>
      <c r="L133" s="32"/>
      <c r="M133" s="158" t="s">
        <v>1</v>
      </c>
      <c r="N133" s="159" t="s">
        <v>39</v>
      </c>
      <c r="O133" s="60"/>
      <c r="P133" s="160">
        <f>O133*H133</f>
        <v>0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134</v>
      </c>
      <c r="AT133" s="162" t="s">
        <v>130</v>
      </c>
      <c r="AU133" s="162" t="s">
        <v>80</v>
      </c>
      <c r="AY133" s="16" t="s">
        <v>127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6" t="s">
        <v>135</v>
      </c>
      <c r="BK133" s="163">
        <f>ROUND(I133*H133,2)</f>
        <v>0</v>
      </c>
      <c r="BL133" s="16" t="s">
        <v>134</v>
      </c>
      <c r="BM133" s="162" t="s">
        <v>254</v>
      </c>
    </row>
    <row r="134" spans="1:65" s="12" customFormat="1" ht="25.95" customHeight="1">
      <c r="B134" s="136"/>
      <c r="D134" s="137" t="s">
        <v>72</v>
      </c>
      <c r="E134" s="138" t="s">
        <v>883</v>
      </c>
      <c r="F134" s="138" t="s">
        <v>884</v>
      </c>
      <c r="I134" s="139"/>
      <c r="J134" s="140">
        <f>BK134</f>
        <v>0</v>
      </c>
      <c r="L134" s="136"/>
      <c r="M134" s="141"/>
      <c r="N134" s="142"/>
      <c r="O134" s="142"/>
      <c r="P134" s="143">
        <f>SUM(P135:P139)</f>
        <v>0</v>
      </c>
      <c r="Q134" s="142"/>
      <c r="R134" s="143">
        <f>SUM(R135:R139)</f>
        <v>0</v>
      </c>
      <c r="S134" s="142"/>
      <c r="T134" s="144">
        <f>SUM(T135:T139)</f>
        <v>0</v>
      </c>
      <c r="AR134" s="137" t="s">
        <v>80</v>
      </c>
      <c r="AT134" s="145" t="s">
        <v>72</v>
      </c>
      <c r="AU134" s="145" t="s">
        <v>73</v>
      </c>
      <c r="AY134" s="137" t="s">
        <v>127</v>
      </c>
      <c r="BK134" s="146">
        <f>SUM(BK135:BK139)</f>
        <v>0</v>
      </c>
    </row>
    <row r="135" spans="1:65" s="2" customFormat="1" ht="37.950000000000003" customHeight="1">
      <c r="A135" s="31"/>
      <c r="B135" s="149"/>
      <c r="C135" s="150" t="s">
        <v>186</v>
      </c>
      <c r="D135" s="150" t="s">
        <v>130</v>
      </c>
      <c r="E135" s="151" t="s">
        <v>874</v>
      </c>
      <c r="F135" s="152" t="s">
        <v>1216</v>
      </c>
      <c r="G135" s="153" t="s">
        <v>160</v>
      </c>
      <c r="H135" s="154">
        <v>47</v>
      </c>
      <c r="I135" s="155"/>
      <c r="J135" s="156">
        <f>ROUND(I135*H135,2)</f>
        <v>0</v>
      </c>
      <c r="K135" s="157"/>
      <c r="L135" s="32"/>
      <c r="M135" s="158" t="s">
        <v>1</v>
      </c>
      <c r="N135" s="159" t="s">
        <v>39</v>
      </c>
      <c r="O135" s="60"/>
      <c r="P135" s="160">
        <f>O135*H135</f>
        <v>0</v>
      </c>
      <c r="Q135" s="160">
        <v>0</v>
      </c>
      <c r="R135" s="160">
        <f>Q135*H135</f>
        <v>0</v>
      </c>
      <c r="S135" s="160">
        <v>0</v>
      </c>
      <c r="T135" s="161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2" t="s">
        <v>134</v>
      </c>
      <c r="AT135" s="162" t="s">
        <v>130</v>
      </c>
      <c r="AU135" s="162" t="s">
        <v>80</v>
      </c>
      <c r="AY135" s="16" t="s">
        <v>127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6" t="s">
        <v>135</v>
      </c>
      <c r="BK135" s="163">
        <f>ROUND(I135*H135,2)</f>
        <v>0</v>
      </c>
      <c r="BL135" s="16" t="s">
        <v>134</v>
      </c>
      <c r="BM135" s="162" t="s">
        <v>267</v>
      </c>
    </row>
    <row r="136" spans="1:65" s="2" customFormat="1" ht="16.5" customHeight="1">
      <c r="A136" s="31"/>
      <c r="B136" s="149"/>
      <c r="C136" s="150" t="s">
        <v>191</v>
      </c>
      <c r="D136" s="150" t="s">
        <v>130</v>
      </c>
      <c r="E136" s="151" t="s">
        <v>885</v>
      </c>
      <c r="F136" s="152" t="s">
        <v>886</v>
      </c>
      <c r="G136" s="153" t="s">
        <v>265</v>
      </c>
      <c r="H136" s="154">
        <v>1</v>
      </c>
      <c r="I136" s="155"/>
      <c r="J136" s="156">
        <f>ROUND(I136*H136,2)</f>
        <v>0</v>
      </c>
      <c r="K136" s="157"/>
      <c r="L136" s="32"/>
      <c r="M136" s="158" t="s">
        <v>1</v>
      </c>
      <c r="N136" s="159" t="s">
        <v>39</v>
      </c>
      <c r="O136" s="60"/>
      <c r="P136" s="160">
        <f>O136*H136</f>
        <v>0</v>
      </c>
      <c r="Q136" s="160">
        <v>0</v>
      </c>
      <c r="R136" s="160">
        <f>Q136*H136</f>
        <v>0</v>
      </c>
      <c r="S136" s="160">
        <v>0</v>
      </c>
      <c r="T136" s="161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134</v>
      </c>
      <c r="AT136" s="162" t="s">
        <v>130</v>
      </c>
      <c r="AU136" s="162" t="s">
        <v>80</v>
      </c>
      <c r="AY136" s="16" t="s">
        <v>127</v>
      </c>
      <c r="BE136" s="163">
        <f>IF(N136="základná",J136,0)</f>
        <v>0</v>
      </c>
      <c r="BF136" s="163">
        <f>IF(N136="znížená",J136,0)</f>
        <v>0</v>
      </c>
      <c r="BG136" s="163">
        <f>IF(N136="zákl. prenesená",J136,0)</f>
        <v>0</v>
      </c>
      <c r="BH136" s="163">
        <f>IF(N136="zníž. prenesená",J136,0)</f>
        <v>0</v>
      </c>
      <c r="BI136" s="163">
        <f>IF(N136="nulová",J136,0)</f>
        <v>0</v>
      </c>
      <c r="BJ136" s="16" t="s">
        <v>135</v>
      </c>
      <c r="BK136" s="163">
        <f>ROUND(I136*H136,2)</f>
        <v>0</v>
      </c>
      <c r="BL136" s="16" t="s">
        <v>134</v>
      </c>
      <c r="BM136" s="162" t="s">
        <v>277</v>
      </c>
    </row>
    <row r="137" spans="1:65" s="2" customFormat="1" ht="16.5" customHeight="1">
      <c r="A137" s="31"/>
      <c r="B137" s="149"/>
      <c r="C137" s="150" t="s">
        <v>203</v>
      </c>
      <c r="D137" s="150" t="s">
        <v>130</v>
      </c>
      <c r="E137" s="151" t="s">
        <v>887</v>
      </c>
      <c r="F137" s="152" t="s">
        <v>888</v>
      </c>
      <c r="G137" s="153" t="s">
        <v>265</v>
      </c>
      <c r="H137" s="154">
        <v>1</v>
      </c>
      <c r="I137" s="155"/>
      <c r="J137" s="156">
        <f>ROUND(I137*H137,2)</f>
        <v>0</v>
      </c>
      <c r="K137" s="157"/>
      <c r="L137" s="32"/>
      <c r="M137" s="158" t="s">
        <v>1</v>
      </c>
      <c r="N137" s="159" t="s">
        <v>39</v>
      </c>
      <c r="O137" s="60"/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134</v>
      </c>
      <c r="AT137" s="162" t="s">
        <v>130</v>
      </c>
      <c r="AU137" s="162" t="s">
        <v>80</v>
      </c>
      <c r="AY137" s="16" t="s">
        <v>127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6" t="s">
        <v>135</v>
      </c>
      <c r="BK137" s="163">
        <f>ROUND(I137*H137,2)</f>
        <v>0</v>
      </c>
      <c r="BL137" s="16" t="s">
        <v>134</v>
      </c>
      <c r="BM137" s="162" t="s">
        <v>288</v>
      </c>
    </row>
    <row r="138" spans="1:65" s="2" customFormat="1" ht="16.5" customHeight="1">
      <c r="A138" s="31"/>
      <c r="B138" s="149"/>
      <c r="C138" s="150" t="s">
        <v>208</v>
      </c>
      <c r="D138" s="150" t="s">
        <v>130</v>
      </c>
      <c r="E138" s="151" t="s">
        <v>896</v>
      </c>
      <c r="F138" s="152" t="s">
        <v>890</v>
      </c>
      <c r="G138" s="153" t="s">
        <v>897</v>
      </c>
      <c r="H138" s="154">
        <v>1</v>
      </c>
      <c r="I138" s="155"/>
      <c r="J138" s="156">
        <f>ROUND(I138*H138,2)</f>
        <v>0</v>
      </c>
      <c r="K138" s="157"/>
      <c r="L138" s="32"/>
      <c r="M138" s="158" t="s">
        <v>1</v>
      </c>
      <c r="N138" s="159" t="s">
        <v>39</v>
      </c>
      <c r="O138" s="60"/>
      <c r="P138" s="160">
        <f>O138*H138</f>
        <v>0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2" t="s">
        <v>134</v>
      </c>
      <c r="AT138" s="162" t="s">
        <v>130</v>
      </c>
      <c r="AU138" s="162" t="s">
        <v>80</v>
      </c>
      <c r="AY138" s="16" t="s">
        <v>127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6" t="s">
        <v>135</v>
      </c>
      <c r="BK138" s="163">
        <f>ROUND(I138*H138,2)</f>
        <v>0</v>
      </c>
      <c r="BL138" s="16" t="s">
        <v>134</v>
      </c>
      <c r="BM138" s="162" t="s">
        <v>299</v>
      </c>
    </row>
    <row r="139" spans="1:65" s="2" customFormat="1" ht="16.5" customHeight="1">
      <c r="A139" s="31"/>
      <c r="B139" s="149"/>
      <c r="C139" s="150" t="s">
        <v>213</v>
      </c>
      <c r="D139" s="150" t="s">
        <v>130</v>
      </c>
      <c r="E139" s="151" t="s">
        <v>898</v>
      </c>
      <c r="F139" s="152" t="s">
        <v>892</v>
      </c>
      <c r="G139" s="153" t="s">
        <v>869</v>
      </c>
      <c r="H139" s="154">
        <v>1</v>
      </c>
      <c r="I139" s="155"/>
      <c r="J139" s="156">
        <f>ROUND(I139*H139,2)</f>
        <v>0</v>
      </c>
      <c r="K139" s="157"/>
      <c r="L139" s="32"/>
      <c r="M139" s="185" t="s">
        <v>1</v>
      </c>
      <c r="N139" s="186" t="s">
        <v>39</v>
      </c>
      <c r="O139" s="187"/>
      <c r="P139" s="188">
        <f>O139*H139</f>
        <v>0</v>
      </c>
      <c r="Q139" s="188">
        <v>0</v>
      </c>
      <c r="R139" s="188">
        <f>Q139*H139</f>
        <v>0</v>
      </c>
      <c r="S139" s="188">
        <v>0</v>
      </c>
      <c r="T139" s="189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2" t="s">
        <v>134</v>
      </c>
      <c r="AT139" s="162" t="s">
        <v>130</v>
      </c>
      <c r="AU139" s="162" t="s">
        <v>80</v>
      </c>
      <c r="AY139" s="16" t="s">
        <v>127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6" t="s">
        <v>135</v>
      </c>
      <c r="BK139" s="163">
        <f>ROUND(I139*H139,2)</f>
        <v>0</v>
      </c>
      <c r="BL139" s="16" t="s">
        <v>134</v>
      </c>
      <c r="BM139" s="162" t="s">
        <v>310</v>
      </c>
    </row>
    <row r="140" spans="1:65" s="2" customFormat="1" ht="6.9" customHeight="1">
      <c r="A140" s="31"/>
      <c r="B140" s="49"/>
      <c r="C140" s="50"/>
      <c r="D140" s="50"/>
      <c r="E140" s="50"/>
      <c r="F140" s="50"/>
      <c r="G140" s="50"/>
      <c r="H140" s="50"/>
      <c r="I140" s="50"/>
      <c r="J140" s="50"/>
      <c r="K140" s="50"/>
      <c r="L140" s="32"/>
      <c r="M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</row>
  </sheetData>
  <autoFilter ref="C118:K139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01"/>
  <sheetViews>
    <sheetView showGridLines="0" topLeftCell="A281" workbookViewId="0">
      <selection activeCell="F290" sqref="F29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34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95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50" t="str">
        <f>'Rekapitulácia stavby'!K6</f>
        <v>,,Living Lab,, Dropie</v>
      </c>
      <c r="F7" s="251"/>
      <c r="G7" s="251"/>
      <c r="H7" s="251"/>
      <c r="L7" s="19"/>
    </row>
    <row r="8" spans="1:46" s="2" customFormat="1" ht="12" customHeight="1">
      <c r="A8" s="31"/>
      <c r="B8" s="32"/>
      <c r="C8" s="31"/>
      <c r="D8" s="26" t="s">
        <v>99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28" t="s">
        <v>94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2" t="str">
        <f>'Rekapitulácia stavby'!E14</f>
        <v>Vyplň údaj</v>
      </c>
      <c r="F18" s="244"/>
      <c r="G18" s="244"/>
      <c r="H18" s="244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48" t="s">
        <v>1</v>
      </c>
      <c r="F27" s="248"/>
      <c r="G27" s="248"/>
      <c r="H27" s="248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ROUND(J116,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37</v>
      </c>
      <c r="E33" s="37" t="s">
        <v>38</v>
      </c>
      <c r="F33" s="101">
        <f>ROUND((SUM(BE116:BE300)),  2)</f>
        <v>0</v>
      </c>
      <c r="G33" s="102"/>
      <c r="H33" s="102"/>
      <c r="I33" s="103">
        <v>0.2</v>
      </c>
      <c r="J33" s="101">
        <f>ROUND(((SUM(BE116:BE300))*I33),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39</v>
      </c>
      <c r="F34" s="101">
        <f>ROUND((SUM(BF116:BF300)),  2)</f>
        <v>0</v>
      </c>
      <c r="G34" s="102"/>
      <c r="H34" s="102"/>
      <c r="I34" s="103">
        <v>0.2</v>
      </c>
      <c r="J34" s="101">
        <f>ROUND(((SUM(BF116:BF300))*I34),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40</v>
      </c>
      <c r="F35" s="104">
        <f>ROUND((SUM(BG116:BG300)),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41</v>
      </c>
      <c r="F36" s="104">
        <f>ROUND((SUM(BH116:BH300)),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42</v>
      </c>
      <c r="F37" s="101">
        <f>ROUND((SUM(BI116:BI300)),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3.2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.2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3.2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100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0" t="str">
        <f>E7</f>
        <v>,,Living Lab,, Dropie</v>
      </c>
      <c r="F85" s="251"/>
      <c r="G85" s="251"/>
      <c r="H85" s="251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28" t="str">
        <f>E9</f>
        <v>Elektroinštalácia - Tanya + Vodáreň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101</v>
      </c>
      <c r="D94" s="106"/>
      <c r="E94" s="106"/>
      <c r="F94" s="106"/>
      <c r="G94" s="106"/>
      <c r="H94" s="106"/>
      <c r="I94" s="106"/>
      <c r="J94" s="115" t="s">
        <v>102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customHeight="1">
      <c r="A96" s="31"/>
      <c r="B96" s="32"/>
      <c r="C96" s="116" t="s">
        <v>103</v>
      </c>
      <c r="D96" s="31"/>
      <c r="E96" s="31"/>
      <c r="F96" s="31"/>
      <c r="G96" s="31"/>
      <c r="H96" s="31"/>
      <c r="I96" s="31"/>
      <c r="J96" s="73">
        <f>J116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104</v>
      </c>
    </row>
    <row r="97" spans="1:31" s="2" customFormat="1" ht="21.75" customHeight="1">
      <c r="A97" s="31"/>
      <c r="B97" s="32"/>
      <c r="C97" s="31"/>
      <c r="D97" s="31"/>
      <c r="E97" s="31"/>
      <c r="F97" s="31"/>
      <c r="G97" s="31"/>
      <c r="H97" s="31"/>
      <c r="I97" s="31"/>
      <c r="J97" s="31"/>
      <c r="K97" s="31"/>
      <c r="L97" s="44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31" s="2" customFormat="1" ht="6.9" customHeight="1">
      <c r="A98" s="31"/>
      <c r="B98" s="49"/>
      <c r="C98" s="50"/>
      <c r="D98" s="50"/>
      <c r="E98" s="50"/>
      <c r="F98" s="50"/>
      <c r="G98" s="50"/>
      <c r="H98" s="50"/>
      <c r="I98" s="50"/>
      <c r="J98" s="50"/>
      <c r="K98" s="50"/>
      <c r="L98" s="44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</row>
    <row r="102" spans="1:31" s="2" customFormat="1" ht="6.9" customHeight="1">
      <c r="A102" s="31"/>
      <c r="B102" s="51"/>
      <c r="C102" s="52"/>
      <c r="D102" s="52"/>
      <c r="E102" s="52"/>
      <c r="F102" s="52"/>
      <c r="G102" s="52"/>
      <c r="H102" s="52"/>
      <c r="I102" s="52"/>
      <c r="J102" s="52"/>
      <c r="K102" s="52"/>
      <c r="L102" s="44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24.9" customHeight="1">
      <c r="A103" s="31"/>
      <c r="B103" s="32"/>
      <c r="C103" s="20" t="s">
        <v>113</v>
      </c>
      <c r="D103" s="31"/>
      <c r="E103" s="31"/>
      <c r="F103" s="31"/>
      <c r="G103" s="31"/>
      <c r="H103" s="31"/>
      <c r="I103" s="31"/>
      <c r="J103" s="31"/>
      <c r="K103" s="31"/>
      <c r="L103" s="44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44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12" customHeight="1">
      <c r="A105" s="31"/>
      <c r="B105" s="32"/>
      <c r="C105" s="26" t="s">
        <v>13</v>
      </c>
      <c r="D105" s="31"/>
      <c r="E105" s="31"/>
      <c r="F105" s="31"/>
      <c r="G105" s="31"/>
      <c r="H105" s="31"/>
      <c r="I105" s="31"/>
      <c r="J105" s="31"/>
      <c r="K105" s="31"/>
      <c r="L105" s="44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16.5" customHeight="1">
      <c r="A106" s="31"/>
      <c r="B106" s="32"/>
      <c r="C106" s="31"/>
      <c r="D106" s="31"/>
      <c r="E106" s="250" t="str">
        <f>E7</f>
        <v>,,Living Lab,, Dropie</v>
      </c>
      <c r="F106" s="251"/>
      <c r="G106" s="251"/>
      <c r="H106" s="251"/>
      <c r="I106" s="31"/>
      <c r="J106" s="31"/>
      <c r="K106" s="31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12" customHeight="1">
      <c r="A107" s="31"/>
      <c r="B107" s="32"/>
      <c r="C107" s="26" t="s">
        <v>99</v>
      </c>
      <c r="D107" s="31"/>
      <c r="E107" s="31"/>
      <c r="F107" s="31"/>
      <c r="G107" s="31"/>
      <c r="H107" s="31"/>
      <c r="I107" s="31"/>
      <c r="J107" s="31"/>
      <c r="K107" s="31"/>
      <c r="L107" s="44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6.5" customHeight="1">
      <c r="A108" s="31"/>
      <c r="B108" s="32"/>
      <c r="C108" s="31"/>
      <c r="D108" s="31"/>
      <c r="E108" s="228" t="str">
        <f>E9</f>
        <v>Elektroinštalácia - Tanya + Vodáreň</v>
      </c>
      <c r="F108" s="249"/>
      <c r="G108" s="249"/>
      <c r="H108" s="249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" customHeight="1">
      <c r="A109" s="31"/>
      <c r="B109" s="32"/>
      <c r="C109" s="31"/>
      <c r="D109" s="31"/>
      <c r="E109" s="31"/>
      <c r="F109" s="31"/>
      <c r="G109" s="31"/>
      <c r="H109" s="31"/>
      <c r="I109" s="31"/>
      <c r="J109" s="31"/>
      <c r="K109" s="31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17</v>
      </c>
      <c r="D110" s="31"/>
      <c r="E110" s="31"/>
      <c r="F110" s="24" t="str">
        <f>F12</f>
        <v>Kolárovská 55, Zemianska Olča 946 14</v>
      </c>
      <c r="G110" s="31"/>
      <c r="H110" s="31"/>
      <c r="I110" s="26" t="s">
        <v>19</v>
      </c>
      <c r="J110" s="57" t="str">
        <f>IF(J12="","",J12)</f>
        <v>28. 3. 2024</v>
      </c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" customHeight="1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5.15" customHeight="1">
      <c r="A112" s="31"/>
      <c r="B112" s="32"/>
      <c r="C112" s="26" t="s">
        <v>21</v>
      </c>
      <c r="D112" s="31"/>
      <c r="E112" s="31"/>
      <c r="F112" s="24" t="str">
        <f>E15</f>
        <v>SEV SAŽP Dropie</v>
      </c>
      <c r="G112" s="31"/>
      <c r="H112" s="31"/>
      <c r="I112" s="26" t="s">
        <v>27</v>
      </c>
      <c r="J112" s="29" t="str">
        <f>E21</f>
        <v>ING. LIBOR STEHLÍK</v>
      </c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5.15" customHeight="1">
      <c r="A113" s="31"/>
      <c r="B113" s="32"/>
      <c r="C113" s="26" t="s">
        <v>25</v>
      </c>
      <c r="D113" s="31"/>
      <c r="E113" s="31"/>
      <c r="F113" s="24" t="str">
        <f>IF(E18="","",E18)</f>
        <v>Vyplň údaj</v>
      </c>
      <c r="G113" s="31"/>
      <c r="H113" s="31"/>
      <c r="I113" s="26" t="s">
        <v>30</v>
      </c>
      <c r="J113" s="29" t="str">
        <f>E24</f>
        <v>Ing. Ján Koričanský</v>
      </c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0.35" customHeight="1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11" customFormat="1" ht="29.25" customHeight="1">
      <c r="A115" s="125"/>
      <c r="B115" s="126"/>
      <c r="C115" s="127" t="s">
        <v>114</v>
      </c>
      <c r="D115" s="128" t="s">
        <v>58</v>
      </c>
      <c r="E115" s="128" t="s">
        <v>54</v>
      </c>
      <c r="F115" s="128" t="s">
        <v>55</v>
      </c>
      <c r="G115" s="128" t="s">
        <v>115</v>
      </c>
      <c r="H115" s="128" t="s">
        <v>116</v>
      </c>
      <c r="I115" s="128" t="s">
        <v>117</v>
      </c>
      <c r="J115" s="129" t="s">
        <v>102</v>
      </c>
      <c r="K115" s="130" t="s">
        <v>118</v>
      </c>
      <c r="L115" s="131"/>
      <c r="M115" s="64" t="s">
        <v>1</v>
      </c>
      <c r="N115" s="65" t="s">
        <v>37</v>
      </c>
      <c r="O115" s="65" t="s">
        <v>119</v>
      </c>
      <c r="P115" s="65" t="s">
        <v>120</v>
      </c>
      <c r="Q115" s="65" t="s">
        <v>121</v>
      </c>
      <c r="R115" s="65" t="s">
        <v>122</v>
      </c>
      <c r="S115" s="65" t="s">
        <v>123</v>
      </c>
      <c r="T115" s="66" t="s">
        <v>124</v>
      </c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</row>
    <row r="116" spans="1:65" s="2" customFormat="1" ht="22.95" customHeight="1">
      <c r="A116" s="31"/>
      <c r="B116" s="32"/>
      <c r="C116" s="71" t="s">
        <v>103</v>
      </c>
      <c r="D116" s="31"/>
      <c r="E116" s="31"/>
      <c r="F116" s="31"/>
      <c r="G116" s="31"/>
      <c r="H116" s="31"/>
      <c r="I116" s="31"/>
      <c r="J116" s="132">
        <f>BK116</f>
        <v>0</v>
      </c>
      <c r="K116" s="31"/>
      <c r="L116" s="32"/>
      <c r="M116" s="67"/>
      <c r="N116" s="58"/>
      <c r="O116" s="68"/>
      <c r="P116" s="133">
        <f>SUM(P117:P300)</f>
        <v>0</v>
      </c>
      <c r="Q116" s="68"/>
      <c r="R116" s="133">
        <f>SUM(R117:R300)</f>
        <v>0</v>
      </c>
      <c r="S116" s="68"/>
      <c r="T116" s="134">
        <f>SUM(T117:T300)</f>
        <v>0</v>
      </c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T116" s="16" t="s">
        <v>72</v>
      </c>
      <c r="AU116" s="16" t="s">
        <v>104</v>
      </c>
      <c r="BK116" s="135">
        <f>SUM(BK117:BK300)</f>
        <v>0</v>
      </c>
    </row>
    <row r="117" spans="1:65" s="2" customFormat="1" ht="16.5" customHeight="1">
      <c r="A117" s="31"/>
      <c r="B117" s="149"/>
      <c r="C117" s="150" t="s">
        <v>80</v>
      </c>
      <c r="D117" s="150" t="s">
        <v>130</v>
      </c>
      <c r="E117" s="151" t="s">
        <v>899</v>
      </c>
      <c r="F117" s="152" t="s">
        <v>900</v>
      </c>
      <c r="G117" s="153" t="s">
        <v>901</v>
      </c>
      <c r="H117" s="154">
        <v>1</v>
      </c>
      <c r="I117" s="155"/>
      <c r="J117" s="156">
        <f>ROUND(I117*H117,2)</f>
        <v>0</v>
      </c>
      <c r="K117" s="157"/>
      <c r="L117" s="32"/>
      <c r="M117" s="158" t="s">
        <v>1</v>
      </c>
      <c r="N117" s="159" t="s">
        <v>39</v>
      </c>
      <c r="O117" s="60"/>
      <c r="P117" s="160">
        <f>O117*H117</f>
        <v>0</v>
      </c>
      <c r="Q117" s="160">
        <v>0</v>
      </c>
      <c r="R117" s="160">
        <f>Q117*H117</f>
        <v>0</v>
      </c>
      <c r="S117" s="160">
        <v>0</v>
      </c>
      <c r="T117" s="161">
        <f>S117*H117</f>
        <v>0</v>
      </c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R117" s="162" t="s">
        <v>134</v>
      </c>
      <c r="AT117" s="162" t="s">
        <v>130</v>
      </c>
      <c r="AU117" s="162" t="s">
        <v>73</v>
      </c>
      <c r="AY117" s="16" t="s">
        <v>127</v>
      </c>
      <c r="BE117" s="163">
        <f>IF(N117="základná",J117,0)</f>
        <v>0</v>
      </c>
      <c r="BF117" s="163">
        <f>IF(N117="znížená",J117,0)</f>
        <v>0</v>
      </c>
      <c r="BG117" s="163">
        <f>IF(N117="zákl. prenesená",J117,0)</f>
        <v>0</v>
      </c>
      <c r="BH117" s="163">
        <f>IF(N117="zníž. prenesená",J117,0)</f>
        <v>0</v>
      </c>
      <c r="BI117" s="163">
        <f>IF(N117="nulová",J117,0)</f>
        <v>0</v>
      </c>
      <c r="BJ117" s="16" t="s">
        <v>135</v>
      </c>
      <c r="BK117" s="163">
        <f>ROUND(I117*H117,2)</f>
        <v>0</v>
      </c>
      <c r="BL117" s="16" t="s">
        <v>134</v>
      </c>
      <c r="BM117" s="162" t="s">
        <v>135</v>
      </c>
    </row>
    <row r="118" spans="1:65" s="2" customFormat="1" ht="19.2">
      <c r="A118" s="31"/>
      <c r="B118" s="32"/>
      <c r="C118" s="31"/>
      <c r="D118" s="165" t="s">
        <v>233</v>
      </c>
      <c r="E118" s="31"/>
      <c r="F118" s="181" t="s">
        <v>902</v>
      </c>
      <c r="G118" s="31"/>
      <c r="H118" s="31"/>
      <c r="I118" s="182"/>
      <c r="J118" s="31"/>
      <c r="K118" s="31"/>
      <c r="L118" s="32"/>
      <c r="M118" s="183"/>
      <c r="N118" s="184"/>
      <c r="O118" s="60"/>
      <c r="P118" s="60"/>
      <c r="Q118" s="60"/>
      <c r="R118" s="60"/>
      <c r="S118" s="60"/>
      <c r="T118" s="6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T118" s="16" t="s">
        <v>233</v>
      </c>
      <c r="AU118" s="16" t="s">
        <v>73</v>
      </c>
    </row>
    <row r="119" spans="1:65" s="2" customFormat="1" ht="16.5" customHeight="1">
      <c r="A119" s="31"/>
      <c r="B119" s="149"/>
      <c r="C119" s="150" t="s">
        <v>135</v>
      </c>
      <c r="D119" s="150" t="s">
        <v>130</v>
      </c>
      <c r="E119" s="151" t="s">
        <v>903</v>
      </c>
      <c r="F119" s="152" t="s">
        <v>904</v>
      </c>
      <c r="G119" s="153" t="s">
        <v>265</v>
      </c>
      <c r="H119" s="154">
        <v>1</v>
      </c>
      <c r="I119" s="155"/>
      <c r="J119" s="156">
        <f>ROUND(I119*H119,2)</f>
        <v>0</v>
      </c>
      <c r="K119" s="157"/>
      <c r="L119" s="32"/>
      <c r="M119" s="158" t="s">
        <v>1</v>
      </c>
      <c r="N119" s="159" t="s">
        <v>39</v>
      </c>
      <c r="O119" s="60"/>
      <c r="P119" s="160">
        <f>O119*H119</f>
        <v>0</v>
      </c>
      <c r="Q119" s="160">
        <v>0</v>
      </c>
      <c r="R119" s="160">
        <f>Q119*H119</f>
        <v>0</v>
      </c>
      <c r="S119" s="160">
        <v>0</v>
      </c>
      <c r="T119" s="161">
        <f>S119*H119</f>
        <v>0</v>
      </c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R119" s="162" t="s">
        <v>134</v>
      </c>
      <c r="AT119" s="162" t="s">
        <v>130</v>
      </c>
      <c r="AU119" s="162" t="s">
        <v>73</v>
      </c>
      <c r="AY119" s="16" t="s">
        <v>127</v>
      </c>
      <c r="BE119" s="163">
        <f>IF(N119="základná",J119,0)</f>
        <v>0</v>
      </c>
      <c r="BF119" s="163">
        <f>IF(N119="znížená",J119,0)</f>
        <v>0</v>
      </c>
      <c r="BG119" s="163">
        <f>IF(N119="zákl. prenesená",J119,0)</f>
        <v>0</v>
      </c>
      <c r="BH119" s="163">
        <f>IF(N119="zníž. prenesená",J119,0)</f>
        <v>0</v>
      </c>
      <c r="BI119" s="163">
        <f>IF(N119="nulová",J119,0)</f>
        <v>0</v>
      </c>
      <c r="BJ119" s="16" t="s">
        <v>135</v>
      </c>
      <c r="BK119" s="163">
        <f>ROUND(I119*H119,2)</f>
        <v>0</v>
      </c>
      <c r="BL119" s="16" t="s">
        <v>134</v>
      </c>
      <c r="BM119" s="162" t="s">
        <v>134</v>
      </c>
    </row>
    <row r="120" spans="1:65" s="2" customFormat="1" ht="28.8">
      <c r="A120" s="31"/>
      <c r="B120" s="32"/>
      <c r="C120" s="31"/>
      <c r="D120" s="165" t="s">
        <v>233</v>
      </c>
      <c r="E120" s="31"/>
      <c r="F120" s="181" t="s">
        <v>905</v>
      </c>
      <c r="G120" s="31"/>
      <c r="H120" s="31"/>
      <c r="I120" s="182"/>
      <c r="J120" s="31"/>
      <c r="K120" s="31"/>
      <c r="L120" s="32"/>
      <c r="M120" s="183"/>
      <c r="N120" s="184"/>
      <c r="O120" s="60"/>
      <c r="P120" s="60"/>
      <c r="Q120" s="60"/>
      <c r="R120" s="60"/>
      <c r="S120" s="60"/>
      <c r="T120" s="6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6" t="s">
        <v>233</v>
      </c>
      <c r="AU120" s="16" t="s">
        <v>73</v>
      </c>
    </row>
    <row r="121" spans="1:65" s="2" customFormat="1" ht="16.5" customHeight="1">
      <c r="A121" s="31"/>
      <c r="B121" s="149"/>
      <c r="C121" s="150" t="s">
        <v>142</v>
      </c>
      <c r="D121" s="150" t="s">
        <v>130</v>
      </c>
      <c r="E121" s="151" t="s">
        <v>906</v>
      </c>
      <c r="F121" s="152" t="s">
        <v>907</v>
      </c>
      <c r="G121" s="153" t="s">
        <v>265</v>
      </c>
      <c r="H121" s="154">
        <v>1</v>
      </c>
      <c r="I121" s="155"/>
      <c r="J121" s="156">
        <f>ROUND(I121*H121,2)</f>
        <v>0</v>
      </c>
      <c r="K121" s="157"/>
      <c r="L121" s="32"/>
      <c r="M121" s="158" t="s">
        <v>1</v>
      </c>
      <c r="N121" s="159" t="s">
        <v>39</v>
      </c>
      <c r="O121" s="60"/>
      <c r="P121" s="160">
        <f>O121*H121</f>
        <v>0</v>
      </c>
      <c r="Q121" s="160">
        <v>0</v>
      </c>
      <c r="R121" s="160">
        <f>Q121*H121</f>
        <v>0</v>
      </c>
      <c r="S121" s="160">
        <v>0</v>
      </c>
      <c r="T121" s="161">
        <f>S121*H121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162" t="s">
        <v>134</v>
      </c>
      <c r="AT121" s="162" t="s">
        <v>130</v>
      </c>
      <c r="AU121" s="162" t="s">
        <v>73</v>
      </c>
      <c r="AY121" s="16" t="s">
        <v>127</v>
      </c>
      <c r="BE121" s="163">
        <f>IF(N121="základná",J121,0)</f>
        <v>0</v>
      </c>
      <c r="BF121" s="163">
        <f>IF(N121="znížená",J121,0)</f>
        <v>0</v>
      </c>
      <c r="BG121" s="163">
        <f>IF(N121="zákl. prenesená",J121,0)</f>
        <v>0</v>
      </c>
      <c r="BH121" s="163">
        <f>IF(N121="zníž. prenesená",J121,0)</f>
        <v>0</v>
      </c>
      <c r="BI121" s="163">
        <f>IF(N121="nulová",J121,0)</f>
        <v>0</v>
      </c>
      <c r="BJ121" s="16" t="s">
        <v>135</v>
      </c>
      <c r="BK121" s="163">
        <f>ROUND(I121*H121,2)</f>
        <v>0</v>
      </c>
      <c r="BL121" s="16" t="s">
        <v>134</v>
      </c>
      <c r="BM121" s="162" t="s">
        <v>153</v>
      </c>
    </row>
    <row r="122" spans="1:65" s="2" customFormat="1" ht="19.2">
      <c r="A122" s="31"/>
      <c r="B122" s="32"/>
      <c r="C122" s="31"/>
      <c r="D122" s="165" t="s">
        <v>233</v>
      </c>
      <c r="E122" s="31"/>
      <c r="F122" s="181" t="s">
        <v>908</v>
      </c>
      <c r="G122" s="31"/>
      <c r="H122" s="31"/>
      <c r="I122" s="182"/>
      <c r="J122" s="31"/>
      <c r="K122" s="31"/>
      <c r="L122" s="32"/>
      <c r="M122" s="183"/>
      <c r="N122" s="184"/>
      <c r="O122" s="60"/>
      <c r="P122" s="60"/>
      <c r="Q122" s="60"/>
      <c r="R122" s="60"/>
      <c r="S122" s="60"/>
      <c r="T122" s="6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6" t="s">
        <v>233</v>
      </c>
      <c r="AU122" s="16" t="s">
        <v>73</v>
      </c>
    </row>
    <row r="123" spans="1:65" s="2" customFormat="1" ht="16.5" customHeight="1">
      <c r="A123" s="31"/>
      <c r="B123" s="149"/>
      <c r="C123" s="150" t="s">
        <v>134</v>
      </c>
      <c r="D123" s="150" t="s">
        <v>130</v>
      </c>
      <c r="E123" s="151" t="s">
        <v>909</v>
      </c>
      <c r="F123" s="152" t="s">
        <v>910</v>
      </c>
      <c r="G123" s="153" t="s">
        <v>265</v>
      </c>
      <c r="H123" s="154">
        <v>6</v>
      </c>
      <c r="I123" s="155"/>
      <c r="J123" s="156">
        <f>ROUND(I123*H123,2)</f>
        <v>0</v>
      </c>
      <c r="K123" s="157"/>
      <c r="L123" s="32"/>
      <c r="M123" s="158" t="s">
        <v>1</v>
      </c>
      <c r="N123" s="159" t="s">
        <v>39</v>
      </c>
      <c r="O123" s="60"/>
      <c r="P123" s="160">
        <f>O123*H123</f>
        <v>0</v>
      </c>
      <c r="Q123" s="160">
        <v>0</v>
      </c>
      <c r="R123" s="160">
        <f>Q123*H123</f>
        <v>0</v>
      </c>
      <c r="S123" s="160">
        <v>0</v>
      </c>
      <c r="T123" s="161">
        <f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62" t="s">
        <v>134</v>
      </c>
      <c r="AT123" s="162" t="s">
        <v>130</v>
      </c>
      <c r="AU123" s="162" t="s">
        <v>73</v>
      </c>
      <c r="AY123" s="16" t="s">
        <v>127</v>
      </c>
      <c r="BE123" s="163">
        <f>IF(N123="základná",J123,0)</f>
        <v>0</v>
      </c>
      <c r="BF123" s="163">
        <f>IF(N123="znížená",J123,0)</f>
        <v>0</v>
      </c>
      <c r="BG123" s="163">
        <f>IF(N123="zákl. prenesená",J123,0)</f>
        <v>0</v>
      </c>
      <c r="BH123" s="163">
        <f>IF(N123="zníž. prenesená",J123,0)</f>
        <v>0</v>
      </c>
      <c r="BI123" s="163">
        <f>IF(N123="nulová",J123,0)</f>
        <v>0</v>
      </c>
      <c r="BJ123" s="16" t="s">
        <v>135</v>
      </c>
      <c r="BK123" s="163">
        <f>ROUND(I123*H123,2)</f>
        <v>0</v>
      </c>
      <c r="BL123" s="16" t="s">
        <v>134</v>
      </c>
      <c r="BM123" s="162" t="s">
        <v>164</v>
      </c>
    </row>
    <row r="124" spans="1:65" s="2" customFormat="1" ht="19.2">
      <c r="A124" s="31"/>
      <c r="B124" s="32"/>
      <c r="C124" s="31"/>
      <c r="D124" s="165" t="s">
        <v>233</v>
      </c>
      <c r="E124" s="31"/>
      <c r="F124" s="181" t="s">
        <v>911</v>
      </c>
      <c r="G124" s="31"/>
      <c r="H124" s="31"/>
      <c r="I124" s="182"/>
      <c r="J124" s="31"/>
      <c r="K124" s="31"/>
      <c r="L124" s="32"/>
      <c r="M124" s="183"/>
      <c r="N124" s="184"/>
      <c r="O124" s="60"/>
      <c r="P124" s="60"/>
      <c r="Q124" s="60"/>
      <c r="R124" s="60"/>
      <c r="S124" s="60"/>
      <c r="T124" s="6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T124" s="16" t="s">
        <v>233</v>
      </c>
      <c r="AU124" s="16" t="s">
        <v>73</v>
      </c>
    </row>
    <row r="125" spans="1:65" s="2" customFormat="1" ht="16.5" customHeight="1">
      <c r="A125" s="31"/>
      <c r="B125" s="149"/>
      <c r="C125" s="150" t="s">
        <v>149</v>
      </c>
      <c r="D125" s="150" t="s">
        <v>130</v>
      </c>
      <c r="E125" s="151" t="s">
        <v>909</v>
      </c>
      <c r="F125" s="152" t="s">
        <v>910</v>
      </c>
      <c r="G125" s="153" t="s">
        <v>265</v>
      </c>
      <c r="H125" s="154">
        <v>1</v>
      </c>
      <c r="I125" s="155"/>
      <c r="J125" s="156">
        <f>ROUND(I125*H125,2)</f>
        <v>0</v>
      </c>
      <c r="K125" s="157"/>
      <c r="L125" s="32"/>
      <c r="M125" s="158" t="s">
        <v>1</v>
      </c>
      <c r="N125" s="159" t="s">
        <v>39</v>
      </c>
      <c r="O125" s="60"/>
      <c r="P125" s="160">
        <f>O125*H125</f>
        <v>0</v>
      </c>
      <c r="Q125" s="160">
        <v>0</v>
      </c>
      <c r="R125" s="160">
        <f>Q125*H125</f>
        <v>0</v>
      </c>
      <c r="S125" s="160">
        <v>0</v>
      </c>
      <c r="T125" s="161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2" t="s">
        <v>134</v>
      </c>
      <c r="AT125" s="162" t="s">
        <v>130</v>
      </c>
      <c r="AU125" s="162" t="s">
        <v>73</v>
      </c>
      <c r="AY125" s="16" t="s">
        <v>127</v>
      </c>
      <c r="BE125" s="163">
        <f>IF(N125="základná",J125,0)</f>
        <v>0</v>
      </c>
      <c r="BF125" s="163">
        <f>IF(N125="znížená",J125,0)</f>
        <v>0</v>
      </c>
      <c r="BG125" s="163">
        <f>IF(N125="zákl. prenesená",J125,0)</f>
        <v>0</v>
      </c>
      <c r="BH125" s="163">
        <f>IF(N125="zníž. prenesená",J125,0)</f>
        <v>0</v>
      </c>
      <c r="BI125" s="163">
        <f>IF(N125="nulová",J125,0)</f>
        <v>0</v>
      </c>
      <c r="BJ125" s="16" t="s">
        <v>135</v>
      </c>
      <c r="BK125" s="163">
        <f>ROUND(I125*H125,2)</f>
        <v>0</v>
      </c>
      <c r="BL125" s="16" t="s">
        <v>134</v>
      </c>
      <c r="BM125" s="162" t="s">
        <v>173</v>
      </c>
    </row>
    <row r="126" spans="1:65" s="2" customFormat="1" ht="19.2">
      <c r="A126" s="31"/>
      <c r="B126" s="32"/>
      <c r="C126" s="31"/>
      <c r="D126" s="165" t="s">
        <v>233</v>
      </c>
      <c r="E126" s="31"/>
      <c r="F126" s="181" t="s">
        <v>912</v>
      </c>
      <c r="G126" s="31"/>
      <c r="H126" s="31"/>
      <c r="I126" s="182"/>
      <c r="J126" s="31"/>
      <c r="K126" s="31"/>
      <c r="L126" s="32"/>
      <c r="M126" s="183"/>
      <c r="N126" s="184"/>
      <c r="O126" s="60"/>
      <c r="P126" s="60"/>
      <c r="Q126" s="60"/>
      <c r="R126" s="60"/>
      <c r="S126" s="60"/>
      <c r="T126" s="6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T126" s="16" t="s">
        <v>233</v>
      </c>
      <c r="AU126" s="16" t="s">
        <v>73</v>
      </c>
    </row>
    <row r="127" spans="1:65" s="2" customFormat="1" ht="16.5" customHeight="1">
      <c r="A127" s="31"/>
      <c r="B127" s="149"/>
      <c r="C127" s="150" t="s">
        <v>153</v>
      </c>
      <c r="D127" s="150" t="s">
        <v>130</v>
      </c>
      <c r="E127" s="151" t="s">
        <v>913</v>
      </c>
      <c r="F127" s="152" t="s">
        <v>914</v>
      </c>
      <c r="G127" s="153" t="s">
        <v>265</v>
      </c>
      <c r="H127" s="154">
        <v>4</v>
      </c>
      <c r="I127" s="155"/>
      <c r="J127" s="156">
        <f>ROUND(I127*H127,2)</f>
        <v>0</v>
      </c>
      <c r="K127" s="157"/>
      <c r="L127" s="32"/>
      <c r="M127" s="158" t="s">
        <v>1</v>
      </c>
      <c r="N127" s="159" t="s">
        <v>39</v>
      </c>
      <c r="O127" s="60"/>
      <c r="P127" s="160">
        <f>O127*H127</f>
        <v>0</v>
      </c>
      <c r="Q127" s="160">
        <v>0</v>
      </c>
      <c r="R127" s="160">
        <f>Q127*H127</f>
        <v>0</v>
      </c>
      <c r="S127" s="160">
        <v>0</v>
      </c>
      <c r="T127" s="161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2" t="s">
        <v>134</v>
      </c>
      <c r="AT127" s="162" t="s">
        <v>130</v>
      </c>
      <c r="AU127" s="162" t="s">
        <v>73</v>
      </c>
      <c r="AY127" s="16" t="s">
        <v>127</v>
      </c>
      <c r="BE127" s="163">
        <f>IF(N127="základná",J127,0)</f>
        <v>0</v>
      </c>
      <c r="BF127" s="163">
        <f>IF(N127="znížená",J127,0)</f>
        <v>0</v>
      </c>
      <c r="BG127" s="163">
        <f>IF(N127="zákl. prenesená",J127,0)</f>
        <v>0</v>
      </c>
      <c r="BH127" s="163">
        <f>IF(N127="zníž. prenesená",J127,0)</f>
        <v>0</v>
      </c>
      <c r="BI127" s="163">
        <f>IF(N127="nulová",J127,0)</f>
        <v>0</v>
      </c>
      <c r="BJ127" s="16" t="s">
        <v>135</v>
      </c>
      <c r="BK127" s="163">
        <f>ROUND(I127*H127,2)</f>
        <v>0</v>
      </c>
      <c r="BL127" s="16" t="s">
        <v>134</v>
      </c>
      <c r="BM127" s="162" t="s">
        <v>181</v>
      </c>
    </row>
    <row r="128" spans="1:65" s="2" customFormat="1" ht="19.2">
      <c r="A128" s="31"/>
      <c r="B128" s="32"/>
      <c r="C128" s="31"/>
      <c r="D128" s="165" t="s">
        <v>233</v>
      </c>
      <c r="E128" s="31"/>
      <c r="F128" s="181" t="s">
        <v>915</v>
      </c>
      <c r="G128" s="31"/>
      <c r="H128" s="31"/>
      <c r="I128" s="182"/>
      <c r="J128" s="31"/>
      <c r="K128" s="31"/>
      <c r="L128" s="32"/>
      <c r="M128" s="183"/>
      <c r="N128" s="184"/>
      <c r="O128" s="60"/>
      <c r="P128" s="60"/>
      <c r="Q128" s="60"/>
      <c r="R128" s="60"/>
      <c r="S128" s="60"/>
      <c r="T128" s="6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6" t="s">
        <v>233</v>
      </c>
      <c r="AU128" s="16" t="s">
        <v>73</v>
      </c>
    </row>
    <row r="129" spans="1:65" s="2" customFormat="1" ht="16.5" customHeight="1">
      <c r="A129" s="31"/>
      <c r="B129" s="149"/>
      <c r="C129" s="150" t="s">
        <v>157</v>
      </c>
      <c r="D129" s="150" t="s">
        <v>130</v>
      </c>
      <c r="E129" s="151" t="s">
        <v>916</v>
      </c>
      <c r="F129" s="152" t="s">
        <v>917</v>
      </c>
      <c r="G129" s="153" t="s">
        <v>265</v>
      </c>
      <c r="H129" s="154">
        <v>15</v>
      </c>
      <c r="I129" s="155"/>
      <c r="J129" s="156">
        <f>ROUND(I129*H129,2)</f>
        <v>0</v>
      </c>
      <c r="K129" s="157"/>
      <c r="L129" s="32"/>
      <c r="M129" s="158" t="s">
        <v>1</v>
      </c>
      <c r="N129" s="159" t="s">
        <v>39</v>
      </c>
      <c r="O129" s="60"/>
      <c r="P129" s="160">
        <f>O129*H129</f>
        <v>0</v>
      </c>
      <c r="Q129" s="160">
        <v>0</v>
      </c>
      <c r="R129" s="160">
        <f>Q129*H129</f>
        <v>0</v>
      </c>
      <c r="S129" s="160">
        <v>0</v>
      </c>
      <c r="T129" s="161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62" t="s">
        <v>134</v>
      </c>
      <c r="AT129" s="162" t="s">
        <v>130</v>
      </c>
      <c r="AU129" s="162" t="s">
        <v>73</v>
      </c>
      <c r="AY129" s="16" t="s">
        <v>127</v>
      </c>
      <c r="BE129" s="163">
        <f>IF(N129="základná",J129,0)</f>
        <v>0</v>
      </c>
      <c r="BF129" s="163">
        <f>IF(N129="znížená",J129,0)</f>
        <v>0</v>
      </c>
      <c r="BG129" s="163">
        <f>IF(N129="zákl. prenesená",J129,0)</f>
        <v>0</v>
      </c>
      <c r="BH129" s="163">
        <f>IF(N129="zníž. prenesená",J129,0)</f>
        <v>0</v>
      </c>
      <c r="BI129" s="163">
        <f>IF(N129="nulová",J129,0)</f>
        <v>0</v>
      </c>
      <c r="BJ129" s="16" t="s">
        <v>135</v>
      </c>
      <c r="BK129" s="163">
        <f>ROUND(I129*H129,2)</f>
        <v>0</v>
      </c>
      <c r="BL129" s="16" t="s">
        <v>134</v>
      </c>
      <c r="BM129" s="162" t="s">
        <v>191</v>
      </c>
    </row>
    <row r="130" spans="1:65" s="2" customFormat="1" ht="19.2">
      <c r="A130" s="31"/>
      <c r="B130" s="32"/>
      <c r="C130" s="31"/>
      <c r="D130" s="165" t="s">
        <v>233</v>
      </c>
      <c r="E130" s="31"/>
      <c r="F130" s="181" t="s">
        <v>918</v>
      </c>
      <c r="G130" s="31"/>
      <c r="H130" s="31"/>
      <c r="I130" s="182"/>
      <c r="J130" s="31"/>
      <c r="K130" s="31"/>
      <c r="L130" s="32"/>
      <c r="M130" s="183"/>
      <c r="N130" s="184"/>
      <c r="O130" s="60"/>
      <c r="P130" s="60"/>
      <c r="Q130" s="60"/>
      <c r="R130" s="60"/>
      <c r="S130" s="60"/>
      <c r="T130" s="6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6" t="s">
        <v>233</v>
      </c>
      <c r="AU130" s="16" t="s">
        <v>73</v>
      </c>
    </row>
    <row r="131" spans="1:65" s="2" customFormat="1" ht="16.5" customHeight="1">
      <c r="A131" s="31"/>
      <c r="B131" s="149"/>
      <c r="C131" s="150" t="s">
        <v>164</v>
      </c>
      <c r="D131" s="150" t="s">
        <v>130</v>
      </c>
      <c r="E131" s="151" t="s">
        <v>919</v>
      </c>
      <c r="F131" s="152" t="s">
        <v>917</v>
      </c>
      <c r="G131" s="153" t="s">
        <v>265</v>
      </c>
      <c r="H131" s="154">
        <v>4</v>
      </c>
      <c r="I131" s="155"/>
      <c r="J131" s="156">
        <f>ROUND(I131*H131,2)</f>
        <v>0</v>
      </c>
      <c r="K131" s="157"/>
      <c r="L131" s="32"/>
      <c r="M131" s="158" t="s">
        <v>1</v>
      </c>
      <c r="N131" s="159" t="s">
        <v>39</v>
      </c>
      <c r="O131" s="60"/>
      <c r="P131" s="160">
        <f>O131*H131</f>
        <v>0</v>
      </c>
      <c r="Q131" s="160">
        <v>0</v>
      </c>
      <c r="R131" s="160">
        <f>Q131*H131</f>
        <v>0</v>
      </c>
      <c r="S131" s="160">
        <v>0</v>
      </c>
      <c r="T131" s="161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2" t="s">
        <v>134</v>
      </c>
      <c r="AT131" s="162" t="s">
        <v>130</v>
      </c>
      <c r="AU131" s="162" t="s">
        <v>73</v>
      </c>
      <c r="AY131" s="16" t="s">
        <v>127</v>
      </c>
      <c r="BE131" s="163">
        <f>IF(N131="základná",J131,0)</f>
        <v>0</v>
      </c>
      <c r="BF131" s="163">
        <f>IF(N131="znížená",J131,0)</f>
        <v>0</v>
      </c>
      <c r="BG131" s="163">
        <f>IF(N131="zákl. prenesená",J131,0)</f>
        <v>0</v>
      </c>
      <c r="BH131" s="163">
        <f>IF(N131="zníž. prenesená",J131,0)</f>
        <v>0</v>
      </c>
      <c r="BI131" s="163">
        <f>IF(N131="nulová",J131,0)</f>
        <v>0</v>
      </c>
      <c r="BJ131" s="16" t="s">
        <v>135</v>
      </c>
      <c r="BK131" s="163">
        <f>ROUND(I131*H131,2)</f>
        <v>0</v>
      </c>
      <c r="BL131" s="16" t="s">
        <v>134</v>
      </c>
      <c r="BM131" s="162" t="s">
        <v>208</v>
      </c>
    </row>
    <row r="132" spans="1:65" s="2" customFormat="1" ht="19.2">
      <c r="A132" s="31"/>
      <c r="B132" s="32"/>
      <c r="C132" s="31"/>
      <c r="D132" s="165" t="s">
        <v>233</v>
      </c>
      <c r="E132" s="31"/>
      <c r="F132" s="181" t="s">
        <v>920</v>
      </c>
      <c r="G132" s="31"/>
      <c r="H132" s="31"/>
      <c r="I132" s="182"/>
      <c r="J132" s="31"/>
      <c r="K132" s="31"/>
      <c r="L132" s="32"/>
      <c r="M132" s="183"/>
      <c r="N132" s="184"/>
      <c r="O132" s="60"/>
      <c r="P132" s="60"/>
      <c r="Q132" s="60"/>
      <c r="R132" s="60"/>
      <c r="S132" s="60"/>
      <c r="T132" s="6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T132" s="16" t="s">
        <v>233</v>
      </c>
      <c r="AU132" s="16" t="s">
        <v>73</v>
      </c>
    </row>
    <row r="133" spans="1:65" s="2" customFormat="1" ht="16.5" customHeight="1">
      <c r="A133" s="31"/>
      <c r="B133" s="149"/>
      <c r="C133" s="150" t="s">
        <v>128</v>
      </c>
      <c r="D133" s="150" t="s">
        <v>130</v>
      </c>
      <c r="E133" s="151" t="s">
        <v>921</v>
      </c>
      <c r="F133" s="152" t="s">
        <v>917</v>
      </c>
      <c r="G133" s="153" t="s">
        <v>265</v>
      </c>
      <c r="H133" s="154">
        <v>2</v>
      </c>
      <c r="I133" s="155"/>
      <c r="J133" s="156">
        <f>ROUND(I133*H133,2)</f>
        <v>0</v>
      </c>
      <c r="K133" s="157"/>
      <c r="L133" s="32"/>
      <c r="M133" s="158" t="s">
        <v>1</v>
      </c>
      <c r="N133" s="159" t="s">
        <v>39</v>
      </c>
      <c r="O133" s="60"/>
      <c r="P133" s="160">
        <f>O133*H133</f>
        <v>0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134</v>
      </c>
      <c r="AT133" s="162" t="s">
        <v>130</v>
      </c>
      <c r="AU133" s="162" t="s">
        <v>73</v>
      </c>
      <c r="AY133" s="16" t="s">
        <v>127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6" t="s">
        <v>135</v>
      </c>
      <c r="BK133" s="163">
        <f>ROUND(I133*H133,2)</f>
        <v>0</v>
      </c>
      <c r="BL133" s="16" t="s">
        <v>134</v>
      </c>
      <c r="BM133" s="162" t="s">
        <v>218</v>
      </c>
    </row>
    <row r="134" spans="1:65" s="2" customFormat="1" ht="19.2">
      <c r="A134" s="31"/>
      <c r="B134" s="32"/>
      <c r="C134" s="31"/>
      <c r="D134" s="165" t="s">
        <v>233</v>
      </c>
      <c r="E134" s="31"/>
      <c r="F134" s="181" t="s">
        <v>922</v>
      </c>
      <c r="G134" s="31"/>
      <c r="H134" s="31"/>
      <c r="I134" s="182"/>
      <c r="J134" s="31"/>
      <c r="K134" s="31"/>
      <c r="L134" s="32"/>
      <c r="M134" s="183"/>
      <c r="N134" s="184"/>
      <c r="O134" s="60"/>
      <c r="P134" s="60"/>
      <c r="Q134" s="60"/>
      <c r="R134" s="60"/>
      <c r="S134" s="60"/>
      <c r="T134" s="6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T134" s="16" t="s">
        <v>233</v>
      </c>
      <c r="AU134" s="16" t="s">
        <v>73</v>
      </c>
    </row>
    <row r="135" spans="1:65" s="2" customFormat="1" ht="16.5" customHeight="1">
      <c r="A135" s="31"/>
      <c r="B135" s="149"/>
      <c r="C135" s="150" t="s">
        <v>173</v>
      </c>
      <c r="D135" s="150" t="s">
        <v>130</v>
      </c>
      <c r="E135" s="151" t="s">
        <v>923</v>
      </c>
      <c r="F135" s="152" t="s">
        <v>917</v>
      </c>
      <c r="G135" s="153" t="s">
        <v>265</v>
      </c>
      <c r="H135" s="154">
        <v>1</v>
      </c>
      <c r="I135" s="155"/>
      <c r="J135" s="156">
        <f>ROUND(I135*H135,2)</f>
        <v>0</v>
      </c>
      <c r="K135" s="157"/>
      <c r="L135" s="32"/>
      <c r="M135" s="158" t="s">
        <v>1</v>
      </c>
      <c r="N135" s="159" t="s">
        <v>39</v>
      </c>
      <c r="O135" s="60"/>
      <c r="P135" s="160">
        <f>O135*H135</f>
        <v>0</v>
      </c>
      <c r="Q135" s="160">
        <v>0</v>
      </c>
      <c r="R135" s="160">
        <f>Q135*H135</f>
        <v>0</v>
      </c>
      <c r="S135" s="160">
        <v>0</v>
      </c>
      <c r="T135" s="161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2" t="s">
        <v>134</v>
      </c>
      <c r="AT135" s="162" t="s">
        <v>130</v>
      </c>
      <c r="AU135" s="162" t="s">
        <v>73</v>
      </c>
      <c r="AY135" s="16" t="s">
        <v>127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6" t="s">
        <v>135</v>
      </c>
      <c r="BK135" s="163">
        <f>ROUND(I135*H135,2)</f>
        <v>0</v>
      </c>
      <c r="BL135" s="16" t="s">
        <v>134</v>
      </c>
      <c r="BM135" s="162" t="s">
        <v>7</v>
      </c>
    </row>
    <row r="136" spans="1:65" s="2" customFormat="1" ht="19.2">
      <c r="A136" s="31"/>
      <c r="B136" s="32"/>
      <c r="C136" s="31"/>
      <c r="D136" s="165" t="s">
        <v>233</v>
      </c>
      <c r="E136" s="31"/>
      <c r="F136" s="181" t="s">
        <v>924</v>
      </c>
      <c r="G136" s="31"/>
      <c r="H136" s="31"/>
      <c r="I136" s="182"/>
      <c r="J136" s="31"/>
      <c r="K136" s="31"/>
      <c r="L136" s="32"/>
      <c r="M136" s="183"/>
      <c r="N136" s="184"/>
      <c r="O136" s="60"/>
      <c r="P136" s="60"/>
      <c r="Q136" s="60"/>
      <c r="R136" s="60"/>
      <c r="S136" s="60"/>
      <c r="T136" s="6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T136" s="16" t="s">
        <v>233</v>
      </c>
      <c r="AU136" s="16" t="s">
        <v>73</v>
      </c>
    </row>
    <row r="137" spans="1:65" s="2" customFormat="1" ht="16.5" customHeight="1">
      <c r="A137" s="31"/>
      <c r="B137" s="149"/>
      <c r="C137" s="150" t="s">
        <v>177</v>
      </c>
      <c r="D137" s="150" t="s">
        <v>130</v>
      </c>
      <c r="E137" s="151" t="s">
        <v>925</v>
      </c>
      <c r="F137" s="152" t="s">
        <v>926</v>
      </c>
      <c r="G137" s="153" t="s">
        <v>901</v>
      </c>
      <c r="H137" s="154">
        <v>1</v>
      </c>
      <c r="I137" s="155"/>
      <c r="J137" s="156">
        <f>ROUND(I137*H137,2)</f>
        <v>0</v>
      </c>
      <c r="K137" s="157"/>
      <c r="L137" s="32"/>
      <c r="M137" s="158" t="s">
        <v>1</v>
      </c>
      <c r="N137" s="159" t="s">
        <v>39</v>
      </c>
      <c r="O137" s="60"/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134</v>
      </c>
      <c r="AT137" s="162" t="s">
        <v>130</v>
      </c>
      <c r="AU137" s="162" t="s">
        <v>73</v>
      </c>
      <c r="AY137" s="16" t="s">
        <v>127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6" t="s">
        <v>135</v>
      </c>
      <c r="BK137" s="163">
        <f>ROUND(I137*H137,2)</f>
        <v>0</v>
      </c>
      <c r="BL137" s="16" t="s">
        <v>134</v>
      </c>
      <c r="BM137" s="162" t="s">
        <v>236</v>
      </c>
    </row>
    <row r="138" spans="1:65" s="2" customFormat="1" ht="19.2">
      <c r="A138" s="31"/>
      <c r="B138" s="32"/>
      <c r="C138" s="31"/>
      <c r="D138" s="165" t="s">
        <v>233</v>
      </c>
      <c r="E138" s="31"/>
      <c r="F138" s="181" t="s">
        <v>927</v>
      </c>
      <c r="G138" s="31"/>
      <c r="H138" s="31"/>
      <c r="I138" s="182"/>
      <c r="J138" s="31"/>
      <c r="K138" s="31"/>
      <c r="L138" s="32"/>
      <c r="M138" s="183"/>
      <c r="N138" s="184"/>
      <c r="O138" s="60"/>
      <c r="P138" s="60"/>
      <c r="Q138" s="60"/>
      <c r="R138" s="60"/>
      <c r="S138" s="60"/>
      <c r="T138" s="6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T138" s="16" t="s">
        <v>233</v>
      </c>
      <c r="AU138" s="16" t="s">
        <v>73</v>
      </c>
    </row>
    <row r="139" spans="1:65" s="2" customFormat="1" ht="16.5" customHeight="1">
      <c r="A139" s="31"/>
      <c r="B139" s="149"/>
      <c r="C139" s="150" t="s">
        <v>181</v>
      </c>
      <c r="D139" s="150" t="s">
        <v>130</v>
      </c>
      <c r="E139" s="151" t="s">
        <v>928</v>
      </c>
      <c r="F139" s="152" t="s">
        <v>929</v>
      </c>
      <c r="G139" s="153" t="s">
        <v>265</v>
      </c>
      <c r="H139" s="154">
        <v>1</v>
      </c>
      <c r="I139" s="155"/>
      <c r="J139" s="156">
        <f>ROUND(I139*H139,2)</f>
        <v>0</v>
      </c>
      <c r="K139" s="157"/>
      <c r="L139" s="32"/>
      <c r="M139" s="158" t="s">
        <v>1</v>
      </c>
      <c r="N139" s="159" t="s">
        <v>39</v>
      </c>
      <c r="O139" s="60"/>
      <c r="P139" s="160">
        <f>O139*H139</f>
        <v>0</v>
      </c>
      <c r="Q139" s="160">
        <v>0</v>
      </c>
      <c r="R139" s="160">
        <f>Q139*H139</f>
        <v>0</v>
      </c>
      <c r="S139" s="160">
        <v>0</v>
      </c>
      <c r="T139" s="161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2" t="s">
        <v>134</v>
      </c>
      <c r="AT139" s="162" t="s">
        <v>130</v>
      </c>
      <c r="AU139" s="162" t="s">
        <v>73</v>
      </c>
      <c r="AY139" s="16" t="s">
        <v>127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6" t="s">
        <v>135</v>
      </c>
      <c r="BK139" s="163">
        <f>ROUND(I139*H139,2)</f>
        <v>0</v>
      </c>
      <c r="BL139" s="16" t="s">
        <v>134</v>
      </c>
      <c r="BM139" s="162" t="s">
        <v>246</v>
      </c>
    </row>
    <row r="140" spans="1:65" s="2" customFormat="1" ht="19.2">
      <c r="A140" s="31"/>
      <c r="B140" s="32"/>
      <c r="C140" s="31"/>
      <c r="D140" s="165" t="s">
        <v>233</v>
      </c>
      <c r="E140" s="31"/>
      <c r="F140" s="181" t="s">
        <v>930</v>
      </c>
      <c r="G140" s="31"/>
      <c r="H140" s="31"/>
      <c r="I140" s="182"/>
      <c r="J140" s="31"/>
      <c r="K140" s="31"/>
      <c r="L140" s="32"/>
      <c r="M140" s="183"/>
      <c r="N140" s="184"/>
      <c r="O140" s="60"/>
      <c r="P140" s="60"/>
      <c r="Q140" s="60"/>
      <c r="R140" s="60"/>
      <c r="S140" s="60"/>
      <c r="T140" s="6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T140" s="16" t="s">
        <v>233</v>
      </c>
      <c r="AU140" s="16" t="s">
        <v>73</v>
      </c>
    </row>
    <row r="141" spans="1:65" s="2" customFormat="1" ht="16.5" customHeight="1">
      <c r="A141" s="31"/>
      <c r="B141" s="149"/>
      <c r="C141" s="150" t="s">
        <v>186</v>
      </c>
      <c r="D141" s="150" t="s">
        <v>130</v>
      </c>
      <c r="E141" s="151" t="s">
        <v>906</v>
      </c>
      <c r="F141" s="152" t="s">
        <v>907</v>
      </c>
      <c r="G141" s="153" t="s">
        <v>265</v>
      </c>
      <c r="H141" s="154">
        <v>1</v>
      </c>
      <c r="I141" s="155"/>
      <c r="J141" s="156">
        <f>ROUND(I141*H141,2)</f>
        <v>0</v>
      </c>
      <c r="K141" s="157"/>
      <c r="L141" s="32"/>
      <c r="M141" s="158" t="s">
        <v>1</v>
      </c>
      <c r="N141" s="159" t="s">
        <v>39</v>
      </c>
      <c r="O141" s="60"/>
      <c r="P141" s="160">
        <f>O141*H141</f>
        <v>0</v>
      </c>
      <c r="Q141" s="160">
        <v>0</v>
      </c>
      <c r="R141" s="160">
        <f>Q141*H141</f>
        <v>0</v>
      </c>
      <c r="S141" s="160">
        <v>0</v>
      </c>
      <c r="T141" s="161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2" t="s">
        <v>134</v>
      </c>
      <c r="AT141" s="162" t="s">
        <v>130</v>
      </c>
      <c r="AU141" s="162" t="s">
        <v>73</v>
      </c>
      <c r="AY141" s="16" t="s">
        <v>127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6" t="s">
        <v>135</v>
      </c>
      <c r="BK141" s="163">
        <f>ROUND(I141*H141,2)</f>
        <v>0</v>
      </c>
      <c r="BL141" s="16" t="s">
        <v>134</v>
      </c>
      <c r="BM141" s="162" t="s">
        <v>254</v>
      </c>
    </row>
    <row r="142" spans="1:65" s="2" customFormat="1" ht="19.2">
      <c r="A142" s="31"/>
      <c r="B142" s="32"/>
      <c r="C142" s="31"/>
      <c r="D142" s="165" t="s">
        <v>233</v>
      </c>
      <c r="E142" s="31"/>
      <c r="F142" s="181" t="s">
        <v>908</v>
      </c>
      <c r="G142" s="31"/>
      <c r="H142" s="31"/>
      <c r="I142" s="182"/>
      <c r="J142" s="31"/>
      <c r="K142" s="31"/>
      <c r="L142" s="32"/>
      <c r="M142" s="183"/>
      <c r="N142" s="184"/>
      <c r="O142" s="60"/>
      <c r="P142" s="60"/>
      <c r="Q142" s="60"/>
      <c r="R142" s="60"/>
      <c r="S142" s="60"/>
      <c r="T142" s="6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T142" s="16" t="s">
        <v>233</v>
      </c>
      <c r="AU142" s="16" t="s">
        <v>73</v>
      </c>
    </row>
    <row r="143" spans="1:65" s="2" customFormat="1" ht="16.5" customHeight="1">
      <c r="A143" s="31"/>
      <c r="B143" s="149"/>
      <c r="C143" s="150" t="s">
        <v>191</v>
      </c>
      <c r="D143" s="150" t="s">
        <v>130</v>
      </c>
      <c r="E143" s="151" t="s">
        <v>909</v>
      </c>
      <c r="F143" s="152" t="s">
        <v>910</v>
      </c>
      <c r="G143" s="153" t="s">
        <v>265</v>
      </c>
      <c r="H143" s="154">
        <v>3</v>
      </c>
      <c r="I143" s="155"/>
      <c r="J143" s="156">
        <f>ROUND(I143*H143,2)</f>
        <v>0</v>
      </c>
      <c r="K143" s="157"/>
      <c r="L143" s="32"/>
      <c r="M143" s="158" t="s">
        <v>1</v>
      </c>
      <c r="N143" s="159" t="s">
        <v>39</v>
      </c>
      <c r="O143" s="60"/>
      <c r="P143" s="160">
        <f>O143*H143</f>
        <v>0</v>
      </c>
      <c r="Q143" s="160">
        <v>0</v>
      </c>
      <c r="R143" s="160">
        <f>Q143*H143</f>
        <v>0</v>
      </c>
      <c r="S143" s="160">
        <v>0</v>
      </c>
      <c r="T143" s="161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2" t="s">
        <v>134</v>
      </c>
      <c r="AT143" s="162" t="s">
        <v>130</v>
      </c>
      <c r="AU143" s="162" t="s">
        <v>73</v>
      </c>
      <c r="AY143" s="16" t="s">
        <v>127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6" t="s">
        <v>135</v>
      </c>
      <c r="BK143" s="163">
        <f>ROUND(I143*H143,2)</f>
        <v>0</v>
      </c>
      <c r="BL143" s="16" t="s">
        <v>134</v>
      </c>
      <c r="BM143" s="162" t="s">
        <v>267</v>
      </c>
    </row>
    <row r="144" spans="1:65" s="2" customFormat="1" ht="19.2">
      <c r="A144" s="31"/>
      <c r="B144" s="32"/>
      <c r="C144" s="31"/>
      <c r="D144" s="165" t="s">
        <v>233</v>
      </c>
      <c r="E144" s="31"/>
      <c r="F144" s="181" t="s">
        <v>911</v>
      </c>
      <c r="G144" s="31"/>
      <c r="H144" s="31"/>
      <c r="I144" s="182"/>
      <c r="J144" s="31"/>
      <c r="K144" s="31"/>
      <c r="L144" s="32"/>
      <c r="M144" s="183"/>
      <c r="N144" s="184"/>
      <c r="O144" s="60"/>
      <c r="P144" s="60"/>
      <c r="Q144" s="60"/>
      <c r="R144" s="60"/>
      <c r="S144" s="60"/>
      <c r="T144" s="6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T144" s="16" t="s">
        <v>233</v>
      </c>
      <c r="AU144" s="16" t="s">
        <v>73</v>
      </c>
    </row>
    <row r="145" spans="1:65" s="2" customFormat="1" ht="16.5" customHeight="1">
      <c r="A145" s="31"/>
      <c r="B145" s="149"/>
      <c r="C145" s="150" t="s">
        <v>203</v>
      </c>
      <c r="D145" s="150" t="s">
        <v>130</v>
      </c>
      <c r="E145" s="151" t="s">
        <v>909</v>
      </c>
      <c r="F145" s="152" t="s">
        <v>910</v>
      </c>
      <c r="G145" s="153" t="s">
        <v>265</v>
      </c>
      <c r="H145" s="154">
        <v>1</v>
      </c>
      <c r="I145" s="155"/>
      <c r="J145" s="156">
        <f>ROUND(I145*H145,2)</f>
        <v>0</v>
      </c>
      <c r="K145" s="157"/>
      <c r="L145" s="32"/>
      <c r="M145" s="158" t="s">
        <v>1</v>
      </c>
      <c r="N145" s="159" t="s">
        <v>39</v>
      </c>
      <c r="O145" s="60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2" t="s">
        <v>134</v>
      </c>
      <c r="AT145" s="162" t="s">
        <v>130</v>
      </c>
      <c r="AU145" s="162" t="s">
        <v>73</v>
      </c>
      <c r="AY145" s="16" t="s">
        <v>127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6" t="s">
        <v>135</v>
      </c>
      <c r="BK145" s="163">
        <f>ROUND(I145*H145,2)</f>
        <v>0</v>
      </c>
      <c r="BL145" s="16" t="s">
        <v>134</v>
      </c>
      <c r="BM145" s="162" t="s">
        <v>277</v>
      </c>
    </row>
    <row r="146" spans="1:65" s="2" customFormat="1" ht="19.2">
      <c r="A146" s="31"/>
      <c r="B146" s="32"/>
      <c r="C146" s="31"/>
      <c r="D146" s="165" t="s">
        <v>233</v>
      </c>
      <c r="E146" s="31"/>
      <c r="F146" s="181" t="s">
        <v>912</v>
      </c>
      <c r="G146" s="31"/>
      <c r="H146" s="31"/>
      <c r="I146" s="182"/>
      <c r="J146" s="31"/>
      <c r="K146" s="31"/>
      <c r="L146" s="32"/>
      <c r="M146" s="183"/>
      <c r="N146" s="184"/>
      <c r="O146" s="60"/>
      <c r="P146" s="60"/>
      <c r="Q146" s="60"/>
      <c r="R146" s="60"/>
      <c r="S146" s="60"/>
      <c r="T146" s="6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T146" s="16" t="s">
        <v>233</v>
      </c>
      <c r="AU146" s="16" t="s">
        <v>73</v>
      </c>
    </row>
    <row r="147" spans="1:65" s="2" customFormat="1" ht="16.5" customHeight="1">
      <c r="A147" s="31"/>
      <c r="B147" s="149"/>
      <c r="C147" s="150" t="s">
        <v>208</v>
      </c>
      <c r="D147" s="150" t="s">
        <v>130</v>
      </c>
      <c r="E147" s="151" t="s">
        <v>913</v>
      </c>
      <c r="F147" s="152" t="s">
        <v>914</v>
      </c>
      <c r="G147" s="153" t="s">
        <v>265</v>
      </c>
      <c r="H147" s="154">
        <v>1</v>
      </c>
      <c r="I147" s="155"/>
      <c r="J147" s="156">
        <f>ROUND(I147*H147,2)</f>
        <v>0</v>
      </c>
      <c r="K147" s="157"/>
      <c r="L147" s="32"/>
      <c r="M147" s="158" t="s">
        <v>1</v>
      </c>
      <c r="N147" s="159" t="s">
        <v>39</v>
      </c>
      <c r="O147" s="60"/>
      <c r="P147" s="160">
        <f>O147*H147</f>
        <v>0</v>
      </c>
      <c r="Q147" s="160">
        <v>0</v>
      </c>
      <c r="R147" s="160">
        <f>Q147*H147</f>
        <v>0</v>
      </c>
      <c r="S147" s="160">
        <v>0</v>
      </c>
      <c r="T147" s="16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2" t="s">
        <v>134</v>
      </c>
      <c r="AT147" s="162" t="s">
        <v>130</v>
      </c>
      <c r="AU147" s="162" t="s">
        <v>73</v>
      </c>
      <c r="AY147" s="16" t="s">
        <v>127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6" t="s">
        <v>135</v>
      </c>
      <c r="BK147" s="163">
        <f>ROUND(I147*H147,2)</f>
        <v>0</v>
      </c>
      <c r="BL147" s="16" t="s">
        <v>134</v>
      </c>
      <c r="BM147" s="162" t="s">
        <v>288</v>
      </c>
    </row>
    <row r="148" spans="1:65" s="2" customFormat="1" ht="19.2">
      <c r="A148" s="31"/>
      <c r="B148" s="32"/>
      <c r="C148" s="31"/>
      <c r="D148" s="165" t="s">
        <v>233</v>
      </c>
      <c r="E148" s="31"/>
      <c r="F148" s="181" t="s">
        <v>915</v>
      </c>
      <c r="G148" s="31"/>
      <c r="H148" s="31"/>
      <c r="I148" s="182"/>
      <c r="J148" s="31"/>
      <c r="K148" s="31"/>
      <c r="L148" s="32"/>
      <c r="M148" s="183"/>
      <c r="N148" s="184"/>
      <c r="O148" s="60"/>
      <c r="P148" s="60"/>
      <c r="Q148" s="60"/>
      <c r="R148" s="60"/>
      <c r="S148" s="60"/>
      <c r="T148" s="6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T148" s="16" t="s">
        <v>233</v>
      </c>
      <c r="AU148" s="16" t="s">
        <v>73</v>
      </c>
    </row>
    <row r="149" spans="1:65" s="2" customFormat="1" ht="16.5" customHeight="1">
      <c r="A149" s="31"/>
      <c r="B149" s="149"/>
      <c r="C149" s="150" t="s">
        <v>213</v>
      </c>
      <c r="D149" s="150" t="s">
        <v>130</v>
      </c>
      <c r="E149" s="151" t="s">
        <v>916</v>
      </c>
      <c r="F149" s="152" t="s">
        <v>917</v>
      </c>
      <c r="G149" s="153" t="s">
        <v>265</v>
      </c>
      <c r="H149" s="154">
        <v>6</v>
      </c>
      <c r="I149" s="155"/>
      <c r="J149" s="156">
        <f>ROUND(I149*H149,2)</f>
        <v>0</v>
      </c>
      <c r="K149" s="157"/>
      <c r="L149" s="32"/>
      <c r="M149" s="158" t="s">
        <v>1</v>
      </c>
      <c r="N149" s="159" t="s">
        <v>39</v>
      </c>
      <c r="O149" s="60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2" t="s">
        <v>134</v>
      </c>
      <c r="AT149" s="162" t="s">
        <v>130</v>
      </c>
      <c r="AU149" s="162" t="s">
        <v>73</v>
      </c>
      <c r="AY149" s="16" t="s">
        <v>127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135</v>
      </c>
      <c r="BK149" s="163">
        <f>ROUND(I149*H149,2)</f>
        <v>0</v>
      </c>
      <c r="BL149" s="16" t="s">
        <v>134</v>
      </c>
      <c r="BM149" s="162" t="s">
        <v>299</v>
      </c>
    </row>
    <row r="150" spans="1:65" s="2" customFormat="1" ht="19.2">
      <c r="A150" s="31"/>
      <c r="B150" s="32"/>
      <c r="C150" s="31"/>
      <c r="D150" s="165" t="s">
        <v>233</v>
      </c>
      <c r="E150" s="31"/>
      <c r="F150" s="181" t="s">
        <v>918</v>
      </c>
      <c r="G150" s="31"/>
      <c r="H150" s="31"/>
      <c r="I150" s="182"/>
      <c r="J150" s="31"/>
      <c r="K150" s="31"/>
      <c r="L150" s="32"/>
      <c r="M150" s="183"/>
      <c r="N150" s="184"/>
      <c r="O150" s="60"/>
      <c r="P150" s="60"/>
      <c r="Q150" s="60"/>
      <c r="R150" s="60"/>
      <c r="S150" s="60"/>
      <c r="T150" s="6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T150" s="16" t="s">
        <v>233</v>
      </c>
      <c r="AU150" s="16" t="s">
        <v>73</v>
      </c>
    </row>
    <row r="151" spans="1:65" s="2" customFormat="1" ht="16.5" customHeight="1">
      <c r="A151" s="31"/>
      <c r="B151" s="149"/>
      <c r="C151" s="150" t="s">
        <v>218</v>
      </c>
      <c r="D151" s="150" t="s">
        <v>130</v>
      </c>
      <c r="E151" s="151" t="s">
        <v>923</v>
      </c>
      <c r="F151" s="152" t="s">
        <v>917</v>
      </c>
      <c r="G151" s="153" t="s">
        <v>265</v>
      </c>
      <c r="H151" s="154">
        <v>1</v>
      </c>
      <c r="I151" s="155"/>
      <c r="J151" s="156">
        <f>ROUND(I151*H151,2)</f>
        <v>0</v>
      </c>
      <c r="K151" s="157"/>
      <c r="L151" s="32"/>
      <c r="M151" s="158" t="s">
        <v>1</v>
      </c>
      <c r="N151" s="159" t="s">
        <v>39</v>
      </c>
      <c r="O151" s="60"/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2" t="s">
        <v>134</v>
      </c>
      <c r="AT151" s="162" t="s">
        <v>130</v>
      </c>
      <c r="AU151" s="162" t="s">
        <v>73</v>
      </c>
      <c r="AY151" s="16" t="s">
        <v>127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6" t="s">
        <v>135</v>
      </c>
      <c r="BK151" s="163">
        <f>ROUND(I151*H151,2)</f>
        <v>0</v>
      </c>
      <c r="BL151" s="16" t="s">
        <v>134</v>
      </c>
      <c r="BM151" s="162" t="s">
        <v>310</v>
      </c>
    </row>
    <row r="152" spans="1:65" s="2" customFormat="1" ht="19.2">
      <c r="A152" s="31"/>
      <c r="B152" s="32"/>
      <c r="C152" s="31"/>
      <c r="D152" s="165" t="s">
        <v>233</v>
      </c>
      <c r="E152" s="31"/>
      <c r="F152" s="181" t="s">
        <v>924</v>
      </c>
      <c r="G152" s="31"/>
      <c r="H152" s="31"/>
      <c r="I152" s="182"/>
      <c r="J152" s="31"/>
      <c r="K152" s="31"/>
      <c r="L152" s="32"/>
      <c r="M152" s="183"/>
      <c r="N152" s="184"/>
      <c r="O152" s="60"/>
      <c r="P152" s="60"/>
      <c r="Q152" s="60"/>
      <c r="R152" s="60"/>
      <c r="S152" s="60"/>
      <c r="T152" s="6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T152" s="16" t="s">
        <v>233</v>
      </c>
      <c r="AU152" s="16" t="s">
        <v>73</v>
      </c>
    </row>
    <row r="153" spans="1:65" s="2" customFormat="1" ht="16.5" customHeight="1">
      <c r="A153" s="31"/>
      <c r="B153" s="149"/>
      <c r="C153" s="150" t="s">
        <v>223</v>
      </c>
      <c r="D153" s="150" t="s">
        <v>130</v>
      </c>
      <c r="E153" s="151" t="s">
        <v>931</v>
      </c>
      <c r="F153" s="152" t="s">
        <v>926</v>
      </c>
      <c r="G153" s="153" t="s">
        <v>901</v>
      </c>
      <c r="H153" s="154">
        <v>1</v>
      </c>
      <c r="I153" s="155"/>
      <c r="J153" s="156">
        <f>ROUND(I153*H153,2)</f>
        <v>0</v>
      </c>
      <c r="K153" s="157"/>
      <c r="L153" s="32"/>
      <c r="M153" s="158" t="s">
        <v>1</v>
      </c>
      <c r="N153" s="159" t="s">
        <v>39</v>
      </c>
      <c r="O153" s="60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62" t="s">
        <v>134</v>
      </c>
      <c r="AT153" s="162" t="s">
        <v>130</v>
      </c>
      <c r="AU153" s="162" t="s">
        <v>73</v>
      </c>
      <c r="AY153" s="16" t="s">
        <v>127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6" t="s">
        <v>135</v>
      </c>
      <c r="BK153" s="163">
        <f>ROUND(I153*H153,2)</f>
        <v>0</v>
      </c>
      <c r="BL153" s="16" t="s">
        <v>134</v>
      </c>
      <c r="BM153" s="162" t="s">
        <v>320</v>
      </c>
    </row>
    <row r="154" spans="1:65" s="2" customFormat="1" ht="19.2">
      <c r="A154" s="31"/>
      <c r="B154" s="32"/>
      <c r="C154" s="31"/>
      <c r="D154" s="165" t="s">
        <v>233</v>
      </c>
      <c r="E154" s="31"/>
      <c r="F154" s="181" t="s">
        <v>927</v>
      </c>
      <c r="G154" s="31"/>
      <c r="H154" s="31"/>
      <c r="I154" s="182"/>
      <c r="J154" s="31"/>
      <c r="K154" s="31"/>
      <c r="L154" s="32"/>
      <c r="M154" s="183"/>
      <c r="N154" s="184"/>
      <c r="O154" s="60"/>
      <c r="P154" s="60"/>
      <c r="Q154" s="60"/>
      <c r="R154" s="60"/>
      <c r="S154" s="60"/>
      <c r="T154" s="6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T154" s="16" t="s">
        <v>233</v>
      </c>
      <c r="AU154" s="16" t="s">
        <v>73</v>
      </c>
    </row>
    <row r="155" spans="1:65" s="2" customFormat="1" ht="16.5" customHeight="1">
      <c r="A155" s="31"/>
      <c r="B155" s="149"/>
      <c r="C155" s="150" t="s">
        <v>7</v>
      </c>
      <c r="D155" s="150" t="s">
        <v>130</v>
      </c>
      <c r="E155" s="151" t="s">
        <v>932</v>
      </c>
      <c r="F155" s="152" t="s">
        <v>933</v>
      </c>
      <c r="G155" s="153" t="s">
        <v>265</v>
      </c>
      <c r="H155" s="154">
        <v>1</v>
      </c>
      <c r="I155" s="155"/>
      <c r="J155" s="156">
        <f>ROUND(I155*H155,2)</f>
        <v>0</v>
      </c>
      <c r="K155" s="157"/>
      <c r="L155" s="32"/>
      <c r="M155" s="158" t="s">
        <v>1</v>
      </c>
      <c r="N155" s="159" t="s">
        <v>39</v>
      </c>
      <c r="O155" s="60"/>
      <c r="P155" s="160">
        <f>O155*H155</f>
        <v>0</v>
      </c>
      <c r="Q155" s="160">
        <v>0</v>
      </c>
      <c r="R155" s="160">
        <f>Q155*H155</f>
        <v>0</v>
      </c>
      <c r="S155" s="160">
        <v>0</v>
      </c>
      <c r="T155" s="16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62" t="s">
        <v>134</v>
      </c>
      <c r="AT155" s="162" t="s">
        <v>130</v>
      </c>
      <c r="AU155" s="162" t="s">
        <v>73</v>
      </c>
      <c r="AY155" s="16" t="s">
        <v>127</v>
      </c>
      <c r="BE155" s="163">
        <f>IF(N155="základná",J155,0)</f>
        <v>0</v>
      </c>
      <c r="BF155" s="163">
        <f>IF(N155="znížená",J155,0)</f>
        <v>0</v>
      </c>
      <c r="BG155" s="163">
        <f>IF(N155="zákl. prenesená",J155,0)</f>
        <v>0</v>
      </c>
      <c r="BH155" s="163">
        <f>IF(N155="zníž. prenesená",J155,0)</f>
        <v>0</v>
      </c>
      <c r="BI155" s="163">
        <f>IF(N155="nulová",J155,0)</f>
        <v>0</v>
      </c>
      <c r="BJ155" s="16" t="s">
        <v>135</v>
      </c>
      <c r="BK155" s="163">
        <f>ROUND(I155*H155,2)</f>
        <v>0</v>
      </c>
      <c r="BL155" s="16" t="s">
        <v>134</v>
      </c>
      <c r="BM155" s="162" t="s">
        <v>330</v>
      </c>
    </row>
    <row r="156" spans="1:65" s="2" customFormat="1" ht="28.8">
      <c r="A156" s="31"/>
      <c r="B156" s="32"/>
      <c r="C156" s="31"/>
      <c r="D156" s="165" t="s">
        <v>233</v>
      </c>
      <c r="E156" s="31"/>
      <c r="F156" s="181" t="s">
        <v>934</v>
      </c>
      <c r="G156" s="31"/>
      <c r="H156" s="31"/>
      <c r="I156" s="182"/>
      <c r="J156" s="31"/>
      <c r="K156" s="31"/>
      <c r="L156" s="32"/>
      <c r="M156" s="183"/>
      <c r="N156" s="184"/>
      <c r="O156" s="60"/>
      <c r="P156" s="60"/>
      <c r="Q156" s="60"/>
      <c r="R156" s="60"/>
      <c r="S156" s="60"/>
      <c r="T156" s="6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T156" s="16" t="s">
        <v>233</v>
      </c>
      <c r="AU156" s="16" t="s">
        <v>73</v>
      </c>
    </row>
    <row r="157" spans="1:65" s="2" customFormat="1" ht="16.5" customHeight="1">
      <c r="A157" s="31"/>
      <c r="B157" s="149"/>
      <c r="C157" s="150" t="s">
        <v>229</v>
      </c>
      <c r="D157" s="150" t="s">
        <v>130</v>
      </c>
      <c r="E157" s="151" t="s">
        <v>906</v>
      </c>
      <c r="F157" s="152" t="s">
        <v>907</v>
      </c>
      <c r="G157" s="153" t="s">
        <v>265</v>
      </c>
      <c r="H157" s="154">
        <v>1</v>
      </c>
      <c r="I157" s="155"/>
      <c r="J157" s="156">
        <f>ROUND(I157*H157,2)</f>
        <v>0</v>
      </c>
      <c r="K157" s="157"/>
      <c r="L157" s="32"/>
      <c r="M157" s="158" t="s">
        <v>1</v>
      </c>
      <c r="N157" s="159" t="s">
        <v>39</v>
      </c>
      <c r="O157" s="60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2" t="s">
        <v>134</v>
      </c>
      <c r="AT157" s="162" t="s">
        <v>130</v>
      </c>
      <c r="AU157" s="162" t="s">
        <v>73</v>
      </c>
      <c r="AY157" s="16" t="s">
        <v>127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6" t="s">
        <v>135</v>
      </c>
      <c r="BK157" s="163">
        <f>ROUND(I157*H157,2)</f>
        <v>0</v>
      </c>
      <c r="BL157" s="16" t="s">
        <v>134</v>
      </c>
      <c r="BM157" s="162" t="s">
        <v>340</v>
      </c>
    </row>
    <row r="158" spans="1:65" s="2" customFormat="1" ht="19.2">
      <c r="A158" s="31"/>
      <c r="B158" s="32"/>
      <c r="C158" s="31"/>
      <c r="D158" s="165" t="s">
        <v>233</v>
      </c>
      <c r="E158" s="31"/>
      <c r="F158" s="181" t="s">
        <v>908</v>
      </c>
      <c r="G158" s="31"/>
      <c r="H158" s="31"/>
      <c r="I158" s="182"/>
      <c r="J158" s="31"/>
      <c r="K158" s="31"/>
      <c r="L158" s="32"/>
      <c r="M158" s="183"/>
      <c r="N158" s="184"/>
      <c r="O158" s="60"/>
      <c r="P158" s="60"/>
      <c r="Q158" s="60"/>
      <c r="R158" s="60"/>
      <c r="S158" s="60"/>
      <c r="T158" s="6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T158" s="16" t="s">
        <v>233</v>
      </c>
      <c r="AU158" s="16" t="s">
        <v>73</v>
      </c>
    </row>
    <row r="159" spans="1:65" s="2" customFormat="1" ht="16.5" customHeight="1">
      <c r="A159" s="31"/>
      <c r="B159" s="149"/>
      <c r="C159" s="150" t="s">
        <v>236</v>
      </c>
      <c r="D159" s="150" t="s">
        <v>130</v>
      </c>
      <c r="E159" s="151" t="s">
        <v>935</v>
      </c>
      <c r="F159" s="152" t="s">
        <v>936</v>
      </c>
      <c r="G159" s="153" t="s">
        <v>265</v>
      </c>
      <c r="H159" s="154">
        <v>2</v>
      </c>
      <c r="I159" s="155"/>
      <c r="J159" s="156">
        <f>ROUND(I159*H159,2)</f>
        <v>0</v>
      </c>
      <c r="K159" s="157"/>
      <c r="L159" s="32"/>
      <c r="M159" s="158" t="s">
        <v>1</v>
      </c>
      <c r="N159" s="159" t="s">
        <v>39</v>
      </c>
      <c r="O159" s="60"/>
      <c r="P159" s="160">
        <f>O159*H159</f>
        <v>0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2" t="s">
        <v>134</v>
      </c>
      <c r="AT159" s="162" t="s">
        <v>130</v>
      </c>
      <c r="AU159" s="162" t="s">
        <v>73</v>
      </c>
      <c r="AY159" s="16" t="s">
        <v>127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6" t="s">
        <v>135</v>
      </c>
      <c r="BK159" s="163">
        <f>ROUND(I159*H159,2)</f>
        <v>0</v>
      </c>
      <c r="BL159" s="16" t="s">
        <v>134</v>
      </c>
      <c r="BM159" s="162" t="s">
        <v>350</v>
      </c>
    </row>
    <row r="160" spans="1:65" s="2" customFormat="1" ht="19.2">
      <c r="A160" s="31"/>
      <c r="B160" s="32"/>
      <c r="C160" s="31"/>
      <c r="D160" s="165" t="s">
        <v>233</v>
      </c>
      <c r="E160" s="31"/>
      <c r="F160" s="181" t="s">
        <v>937</v>
      </c>
      <c r="G160" s="31"/>
      <c r="H160" s="31"/>
      <c r="I160" s="182"/>
      <c r="J160" s="31"/>
      <c r="K160" s="31"/>
      <c r="L160" s="32"/>
      <c r="M160" s="183"/>
      <c r="N160" s="184"/>
      <c r="O160" s="60"/>
      <c r="P160" s="60"/>
      <c r="Q160" s="60"/>
      <c r="R160" s="60"/>
      <c r="S160" s="60"/>
      <c r="T160" s="6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T160" s="16" t="s">
        <v>233</v>
      </c>
      <c r="AU160" s="16" t="s">
        <v>73</v>
      </c>
    </row>
    <row r="161" spans="1:65" s="2" customFormat="1" ht="16.5" customHeight="1">
      <c r="A161" s="31"/>
      <c r="B161" s="149"/>
      <c r="C161" s="150" t="s">
        <v>241</v>
      </c>
      <c r="D161" s="150" t="s">
        <v>130</v>
      </c>
      <c r="E161" s="151" t="s">
        <v>938</v>
      </c>
      <c r="F161" s="152" t="s">
        <v>939</v>
      </c>
      <c r="G161" s="153" t="s">
        <v>265</v>
      </c>
      <c r="H161" s="154">
        <v>1</v>
      </c>
      <c r="I161" s="155"/>
      <c r="J161" s="156">
        <f>ROUND(I161*H161,2)</f>
        <v>0</v>
      </c>
      <c r="K161" s="157"/>
      <c r="L161" s="32"/>
      <c r="M161" s="158" t="s">
        <v>1</v>
      </c>
      <c r="N161" s="159" t="s">
        <v>39</v>
      </c>
      <c r="O161" s="60"/>
      <c r="P161" s="160">
        <f>O161*H161</f>
        <v>0</v>
      </c>
      <c r="Q161" s="160">
        <v>0</v>
      </c>
      <c r="R161" s="160">
        <f>Q161*H161</f>
        <v>0</v>
      </c>
      <c r="S161" s="160">
        <v>0</v>
      </c>
      <c r="T161" s="161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62" t="s">
        <v>134</v>
      </c>
      <c r="AT161" s="162" t="s">
        <v>130</v>
      </c>
      <c r="AU161" s="162" t="s">
        <v>73</v>
      </c>
      <c r="AY161" s="16" t="s">
        <v>127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6" t="s">
        <v>135</v>
      </c>
      <c r="BK161" s="163">
        <f>ROUND(I161*H161,2)</f>
        <v>0</v>
      </c>
      <c r="BL161" s="16" t="s">
        <v>134</v>
      </c>
      <c r="BM161" s="162" t="s">
        <v>360</v>
      </c>
    </row>
    <row r="162" spans="1:65" s="2" customFormat="1" ht="19.2">
      <c r="A162" s="31"/>
      <c r="B162" s="32"/>
      <c r="C162" s="31"/>
      <c r="D162" s="165" t="s">
        <v>233</v>
      </c>
      <c r="E162" s="31"/>
      <c r="F162" s="181" t="s">
        <v>940</v>
      </c>
      <c r="G162" s="31"/>
      <c r="H162" s="31"/>
      <c r="I162" s="182"/>
      <c r="J162" s="31"/>
      <c r="K162" s="31"/>
      <c r="L162" s="32"/>
      <c r="M162" s="183"/>
      <c r="N162" s="184"/>
      <c r="O162" s="60"/>
      <c r="P162" s="60"/>
      <c r="Q162" s="60"/>
      <c r="R162" s="60"/>
      <c r="S162" s="60"/>
      <c r="T162" s="6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T162" s="16" t="s">
        <v>233</v>
      </c>
      <c r="AU162" s="16" t="s">
        <v>73</v>
      </c>
    </row>
    <row r="163" spans="1:65" s="2" customFormat="1" ht="16.5" customHeight="1">
      <c r="A163" s="31"/>
      <c r="B163" s="149"/>
      <c r="C163" s="150" t="s">
        <v>246</v>
      </c>
      <c r="D163" s="150" t="s">
        <v>130</v>
      </c>
      <c r="E163" s="151" t="s">
        <v>941</v>
      </c>
      <c r="F163" s="152" t="s">
        <v>917</v>
      </c>
      <c r="G163" s="153" t="s">
        <v>265</v>
      </c>
      <c r="H163" s="154">
        <v>1</v>
      </c>
      <c r="I163" s="155"/>
      <c r="J163" s="156">
        <f>ROUND(I163*H163,2)</f>
        <v>0</v>
      </c>
      <c r="K163" s="157"/>
      <c r="L163" s="32"/>
      <c r="M163" s="158" t="s">
        <v>1</v>
      </c>
      <c r="N163" s="159" t="s">
        <v>39</v>
      </c>
      <c r="O163" s="60"/>
      <c r="P163" s="160">
        <f>O163*H163</f>
        <v>0</v>
      </c>
      <c r="Q163" s="160">
        <v>0</v>
      </c>
      <c r="R163" s="160">
        <f>Q163*H163</f>
        <v>0</v>
      </c>
      <c r="S163" s="160">
        <v>0</v>
      </c>
      <c r="T163" s="161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62" t="s">
        <v>134</v>
      </c>
      <c r="AT163" s="162" t="s">
        <v>130</v>
      </c>
      <c r="AU163" s="162" t="s">
        <v>73</v>
      </c>
      <c r="AY163" s="16" t="s">
        <v>127</v>
      </c>
      <c r="BE163" s="163">
        <f>IF(N163="základná",J163,0)</f>
        <v>0</v>
      </c>
      <c r="BF163" s="163">
        <f>IF(N163="znížená",J163,0)</f>
        <v>0</v>
      </c>
      <c r="BG163" s="163">
        <f>IF(N163="zákl. prenesená",J163,0)</f>
        <v>0</v>
      </c>
      <c r="BH163" s="163">
        <f>IF(N163="zníž. prenesená",J163,0)</f>
        <v>0</v>
      </c>
      <c r="BI163" s="163">
        <f>IF(N163="nulová",J163,0)</f>
        <v>0</v>
      </c>
      <c r="BJ163" s="16" t="s">
        <v>135</v>
      </c>
      <c r="BK163" s="163">
        <f>ROUND(I163*H163,2)</f>
        <v>0</v>
      </c>
      <c r="BL163" s="16" t="s">
        <v>134</v>
      </c>
      <c r="BM163" s="162" t="s">
        <v>528</v>
      </c>
    </row>
    <row r="164" spans="1:65" s="2" customFormat="1" ht="19.2">
      <c r="A164" s="31"/>
      <c r="B164" s="32"/>
      <c r="C164" s="31"/>
      <c r="D164" s="165" t="s">
        <v>233</v>
      </c>
      <c r="E164" s="31"/>
      <c r="F164" s="181" t="s">
        <v>942</v>
      </c>
      <c r="G164" s="31"/>
      <c r="H164" s="31"/>
      <c r="I164" s="182"/>
      <c r="J164" s="31"/>
      <c r="K164" s="31"/>
      <c r="L164" s="32"/>
      <c r="M164" s="183"/>
      <c r="N164" s="184"/>
      <c r="O164" s="60"/>
      <c r="P164" s="60"/>
      <c r="Q164" s="60"/>
      <c r="R164" s="60"/>
      <c r="S164" s="60"/>
      <c r="T164" s="6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T164" s="16" t="s">
        <v>233</v>
      </c>
      <c r="AU164" s="16" t="s">
        <v>73</v>
      </c>
    </row>
    <row r="165" spans="1:65" s="2" customFormat="1" ht="16.5" customHeight="1">
      <c r="A165" s="31"/>
      <c r="B165" s="149"/>
      <c r="C165" s="150" t="s">
        <v>250</v>
      </c>
      <c r="D165" s="150" t="s">
        <v>130</v>
      </c>
      <c r="E165" s="151" t="s">
        <v>943</v>
      </c>
      <c r="F165" s="152" t="s">
        <v>917</v>
      </c>
      <c r="G165" s="153" t="s">
        <v>265</v>
      </c>
      <c r="H165" s="154">
        <v>2</v>
      </c>
      <c r="I165" s="155"/>
      <c r="J165" s="156">
        <f>ROUND(I165*H165,2)</f>
        <v>0</v>
      </c>
      <c r="K165" s="157"/>
      <c r="L165" s="32"/>
      <c r="M165" s="158" t="s">
        <v>1</v>
      </c>
      <c r="N165" s="159" t="s">
        <v>39</v>
      </c>
      <c r="O165" s="60"/>
      <c r="P165" s="160">
        <f>O165*H165</f>
        <v>0</v>
      </c>
      <c r="Q165" s="160">
        <v>0</v>
      </c>
      <c r="R165" s="160">
        <f>Q165*H165</f>
        <v>0</v>
      </c>
      <c r="S165" s="160">
        <v>0</v>
      </c>
      <c r="T165" s="161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62" t="s">
        <v>134</v>
      </c>
      <c r="AT165" s="162" t="s">
        <v>130</v>
      </c>
      <c r="AU165" s="162" t="s">
        <v>73</v>
      </c>
      <c r="AY165" s="16" t="s">
        <v>127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6" t="s">
        <v>135</v>
      </c>
      <c r="BK165" s="163">
        <f>ROUND(I165*H165,2)</f>
        <v>0</v>
      </c>
      <c r="BL165" s="16" t="s">
        <v>134</v>
      </c>
      <c r="BM165" s="162" t="s">
        <v>536</v>
      </c>
    </row>
    <row r="166" spans="1:65" s="2" customFormat="1" ht="19.2">
      <c r="A166" s="31"/>
      <c r="B166" s="32"/>
      <c r="C166" s="31"/>
      <c r="D166" s="165" t="s">
        <v>233</v>
      </c>
      <c r="E166" s="31"/>
      <c r="F166" s="181" t="s">
        <v>944</v>
      </c>
      <c r="G166" s="31"/>
      <c r="H166" s="31"/>
      <c r="I166" s="182"/>
      <c r="J166" s="31"/>
      <c r="K166" s="31"/>
      <c r="L166" s="32"/>
      <c r="M166" s="183"/>
      <c r="N166" s="184"/>
      <c r="O166" s="60"/>
      <c r="P166" s="60"/>
      <c r="Q166" s="60"/>
      <c r="R166" s="60"/>
      <c r="S166" s="60"/>
      <c r="T166" s="6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T166" s="16" t="s">
        <v>233</v>
      </c>
      <c r="AU166" s="16" t="s">
        <v>73</v>
      </c>
    </row>
    <row r="167" spans="1:65" s="2" customFormat="1" ht="16.5" customHeight="1">
      <c r="A167" s="31"/>
      <c r="B167" s="149"/>
      <c r="C167" s="150" t="s">
        <v>254</v>
      </c>
      <c r="D167" s="150" t="s">
        <v>130</v>
      </c>
      <c r="E167" s="151" t="s">
        <v>945</v>
      </c>
      <c r="F167" s="152" t="s">
        <v>917</v>
      </c>
      <c r="G167" s="153" t="s">
        <v>265</v>
      </c>
      <c r="H167" s="154">
        <v>2</v>
      </c>
      <c r="I167" s="155"/>
      <c r="J167" s="156">
        <f>ROUND(I167*H167,2)</f>
        <v>0</v>
      </c>
      <c r="K167" s="157"/>
      <c r="L167" s="32"/>
      <c r="M167" s="158" t="s">
        <v>1</v>
      </c>
      <c r="N167" s="159" t="s">
        <v>39</v>
      </c>
      <c r="O167" s="60"/>
      <c r="P167" s="160">
        <f>O167*H167</f>
        <v>0</v>
      </c>
      <c r="Q167" s="160">
        <v>0</v>
      </c>
      <c r="R167" s="160">
        <f>Q167*H167</f>
        <v>0</v>
      </c>
      <c r="S167" s="160">
        <v>0</v>
      </c>
      <c r="T167" s="161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2" t="s">
        <v>134</v>
      </c>
      <c r="AT167" s="162" t="s">
        <v>130</v>
      </c>
      <c r="AU167" s="162" t="s">
        <v>73</v>
      </c>
      <c r="AY167" s="16" t="s">
        <v>127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6" t="s">
        <v>135</v>
      </c>
      <c r="BK167" s="163">
        <f>ROUND(I167*H167,2)</f>
        <v>0</v>
      </c>
      <c r="BL167" s="16" t="s">
        <v>134</v>
      </c>
      <c r="BM167" s="162" t="s">
        <v>544</v>
      </c>
    </row>
    <row r="168" spans="1:65" s="2" customFormat="1" ht="19.2">
      <c r="A168" s="31"/>
      <c r="B168" s="32"/>
      <c r="C168" s="31"/>
      <c r="D168" s="165" t="s">
        <v>233</v>
      </c>
      <c r="E168" s="31"/>
      <c r="F168" s="181" t="s">
        <v>946</v>
      </c>
      <c r="G168" s="31"/>
      <c r="H168" s="31"/>
      <c r="I168" s="182"/>
      <c r="J168" s="31"/>
      <c r="K168" s="31"/>
      <c r="L168" s="32"/>
      <c r="M168" s="183"/>
      <c r="N168" s="184"/>
      <c r="O168" s="60"/>
      <c r="P168" s="60"/>
      <c r="Q168" s="60"/>
      <c r="R168" s="60"/>
      <c r="S168" s="60"/>
      <c r="T168" s="6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T168" s="16" t="s">
        <v>233</v>
      </c>
      <c r="AU168" s="16" t="s">
        <v>73</v>
      </c>
    </row>
    <row r="169" spans="1:65" s="2" customFormat="1" ht="16.5" customHeight="1">
      <c r="A169" s="31"/>
      <c r="B169" s="149"/>
      <c r="C169" s="150" t="s">
        <v>262</v>
      </c>
      <c r="D169" s="150" t="s">
        <v>130</v>
      </c>
      <c r="E169" s="151" t="s">
        <v>947</v>
      </c>
      <c r="F169" s="152" t="s">
        <v>926</v>
      </c>
      <c r="G169" s="153" t="s">
        <v>901</v>
      </c>
      <c r="H169" s="154">
        <v>1</v>
      </c>
      <c r="I169" s="155"/>
      <c r="J169" s="156">
        <f>ROUND(I169*H169,2)</f>
        <v>0</v>
      </c>
      <c r="K169" s="157"/>
      <c r="L169" s="32"/>
      <c r="M169" s="158" t="s">
        <v>1</v>
      </c>
      <c r="N169" s="159" t="s">
        <v>39</v>
      </c>
      <c r="O169" s="60"/>
      <c r="P169" s="160">
        <f>O169*H169</f>
        <v>0</v>
      </c>
      <c r="Q169" s="160">
        <v>0</v>
      </c>
      <c r="R169" s="160">
        <f>Q169*H169</f>
        <v>0</v>
      </c>
      <c r="S169" s="160">
        <v>0</v>
      </c>
      <c r="T169" s="161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2" t="s">
        <v>134</v>
      </c>
      <c r="AT169" s="162" t="s">
        <v>130</v>
      </c>
      <c r="AU169" s="162" t="s">
        <v>73</v>
      </c>
      <c r="AY169" s="16" t="s">
        <v>127</v>
      </c>
      <c r="BE169" s="163">
        <f>IF(N169="základná",J169,0)</f>
        <v>0</v>
      </c>
      <c r="BF169" s="163">
        <f>IF(N169="znížená",J169,0)</f>
        <v>0</v>
      </c>
      <c r="BG169" s="163">
        <f>IF(N169="zákl. prenesená",J169,0)</f>
        <v>0</v>
      </c>
      <c r="BH169" s="163">
        <f>IF(N169="zníž. prenesená",J169,0)</f>
        <v>0</v>
      </c>
      <c r="BI169" s="163">
        <f>IF(N169="nulová",J169,0)</f>
        <v>0</v>
      </c>
      <c r="BJ169" s="16" t="s">
        <v>135</v>
      </c>
      <c r="BK169" s="163">
        <f>ROUND(I169*H169,2)</f>
        <v>0</v>
      </c>
      <c r="BL169" s="16" t="s">
        <v>134</v>
      </c>
      <c r="BM169" s="162" t="s">
        <v>552</v>
      </c>
    </row>
    <row r="170" spans="1:65" s="2" customFormat="1" ht="19.2">
      <c r="A170" s="31"/>
      <c r="B170" s="32"/>
      <c r="C170" s="31"/>
      <c r="D170" s="165" t="s">
        <v>233</v>
      </c>
      <c r="E170" s="31"/>
      <c r="F170" s="181" t="s">
        <v>948</v>
      </c>
      <c r="G170" s="31"/>
      <c r="H170" s="31"/>
      <c r="I170" s="182"/>
      <c r="J170" s="31"/>
      <c r="K170" s="31"/>
      <c r="L170" s="32"/>
      <c r="M170" s="183"/>
      <c r="N170" s="184"/>
      <c r="O170" s="60"/>
      <c r="P170" s="60"/>
      <c r="Q170" s="60"/>
      <c r="R170" s="60"/>
      <c r="S170" s="60"/>
      <c r="T170" s="6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T170" s="16" t="s">
        <v>233</v>
      </c>
      <c r="AU170" s="16" t="s">
        <v>73</v>
      </c>
    </row>
    <row r="171" spans="1:65" s="2" customFormat="1" ht="16.5" customHeight="1">
      <c r="A171" s="31"/>
      <c r="B171" s="149"/>
      <c r="C171" s="150" t="s">
        <v>267</v>
      </c>
      <c r="D171" s="150" t="s">
        <v>130</v>
      </c>
      <c r="E171" s="151" t="s">
        <v>949</v>
      </c>
      <c r="F171" s="152" t="s">
        <v>950</v>
      </c>
      <c r="G171" s="153" t="s">
        <v>265</v>
      </c>
      <c r="H171" s="154">
        <v>1</v>
      </c>
      <c r="I171" s="155"/>
      <c r="J171" s="156">
        <f>ROUND(I171*H171,2)</f>
        <v>0</v>
      </c>
      <c r="K171" s="157"/>
      <c r="L171" s="32"/>
      <c r="M171" s="158" t="s">
        <v>1</v>
      </c>
      <c r="N171" s="159" t="s">
        <v>39</v>
      </c>
      <c r="O171" s="60"/>
      <c r="P171" s="160">
        <f>O171*H171</f>
        <v>0</v>
      </c>
      <c r="Q171" s="160">
        <v>0</v>
      </c>
      <c r="R171" s="160">
        <f>Q171*H171</f>
        <v>0</v>
      </c>
      <c r="S171" s="160">
        <v>0</v>
      </c>
      <c r="T171" s="161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62" t="s">
        <v>134</v>
      </c>
      <c r="AT171" s="162" t="s">
        <v>130</v>
      </c>
      <c r="AU171" s="162" t="s">
        <v>73</v>
      </c>
      <c r="AY171" s="16" t="s">
        <v>127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6" t="s">
        <v>135</v>
      </c>
      <c r="BK171" s="163">
        <f>ROUND(I171*H171,2)</f>
        <v>0</v>
      </c>
      <c r="BL171" s="16" t="s">
        <v>134</v>
      </c>
      <c r="BM171" s="162" t="s">
        <v>560</v>
      </c>
    </row>
    <row r="172" spans="1:65" s="2" customFormat="1" ht="28.8">
      <c r="A172" s="31"/>
      <c r="B172" s="32"/>
      <c r="C172" s="31"/>
      <c r="D172" s="165" t="s">
        <v>233</v>
      </c>
      <c r="E172" s="31"/>
      <c r="F172" s="181" t="s">
        <v>951</v>
      </c>
      <c r="G172" s="31"/>
      <c r="H172" s="31"/>
      <c r="I172" s="182"/>
      <c r="J172" s="31"/>
      <c r="K172" s="31"/>
      <c r="L172" s="32"/>
      <c r="M172" s="183"/>
      <c r="N172" s="184"/>
      <c r="O172" s="60"/>
      <c r="P172" s="60"/>
      <c r="Q172" s="60"/>
      <c r="R172" s="60"/>
      <c r="S172" s="60"/>
      <c r="T172" s="6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T172" s="16" t="s">
        <v>233</v>
      </c>
      <c r="AU172" s="16" t="s">
        <v>73</v>
      </c>
    </row>
    <row r="173" spans="1:65" s="2" customFormat="1" ht="16.5" customHeight="1">
      <c r="A173" s="31"/>
      <c r="B173" s="149"/>
      <c r="C173" s="150" t="s">
        <v>271</v>
      </c>
      <c r="D173" s="150" t="s">
        <v>130</v>
      </c>
      <c r="E173" s="151" t="s">
        <v>952</v>
      </c>
      <c r="F173" s="152" t="s">
        <v>953</v>
      </c>
      <c r="G173" s="153" t="s">
        <v>265</v>
      </c>
      <c r="H173" s="154">
        <v>1</v>
      </c>
      <c r="I173" s="155"/>
      <c r="J173" s="156">
        <f>ROUND(I173*H173,2)</f>
        <v>0</v>
      </c>
      <c r="K173" s="157"/>
      <c r="L173" s="32"/>
      <c r="M173" s="158" t="s">
        <v>1</v>
      </c>
      <c r="N173" s="159" t="s">
        <v>39</v>
      </c>
      <c r="O173" s="60"/>
      <c r="P173" s="160">
        <f>O173*H173</f>
        <v>0</v>
      </c>
      <c r="Q173" s="160">
        <v>0</v>
      </c>
      <c r="R173" s="160">
        <f>Q173*H173</f>
        <v>0</v>
      </c>
      <c r="S173" s="160">
        <v>0</v>
      </c>
      <c r="T173" s="161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2" t="s">
        <v>134</v>
      </c>
      <c r="AT173" s="162" t="s">
        <v>130</v>
      </c>
      <c r="AU173" s="162" t="s">
        <v>73</v>
      </c>
      <c r="AY173" s="16" t="s">
        <v>127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6" t="s">
        <v>135</v>
      </c>
      <c r="BK173" s="163">
        <f>ROUND(I173*H173,2)</f>
        <v>0</v>
      </c>
      <c r="BL173" s="16" t="s">
        <v>134</v>
      </c>
      <c r="BM173" s="162" t="s">
        <v>568</v>
      </c>
    </row>
    <row r="174" spans="1:65" s="2" customFormat="1" ht="19.2">
      <c r="A174" s="31"/>
      <c r="B174" s="32"/>
      <c r="C174" s="31"/>
      <c r="D174" s="165" t="s">
        <v>233</v>
      </c>
      <c r="E174" s="31"/>
      <c r="F174" s="181" t="s">
        <v>954</v>
      </c>
      <c r="G174" s="31"/>
      <c r="H174" s="31"/>
      <c r="I174" s="182"/>
      <c r="J174" s="31"/>
      <c r="K174" s="31"/>
      <c r="L174" s="32"/>
      <c r="M174" s="183"/>
      <c r="N174" s="184"/>
      <c r="O174" s="60"/>
      <c r="P174" s="60"/>
      <c r="Q174" s="60"/>
      <c r="R174" s="60"/>
      <c r="S174" s="60"/>
      <c r="T174" s="6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T174" s="16" t="s">
        <v>233</v>
      </c>
      <c r="AU174" s="16" t="s">
        <v>73</v>
      </c>
    </row>
    <row r="175" spans="1:65" s="2" customFormat="1" ht="16.5" customHeight="1">
      <c r="A175" s="31"/>
      <c r="B175" s="149"/>
      <c r="C175" s="150" t="s">
        <v>277</v>
      </c>
      <c r="D175" s="150" t="s">
        <v>130</v>
      </c>
      <c r="E175" s="151" t="s">
        <v>955</v>
      </c>
      <c r="F175" s="152" t="s">
        <v>953</v>
      </c>
      <c r="G175" s="153" t="s">
        <v>265</v>
      </c>
      <c r="H175" s="154">
        <v>1</v>
      </c>
      <c r="I175" s="155"/>
      <c r="J175" s="156">
        <f>ROUND(I175*H175,2)</f>
        <v>0</v>
      </c>
      <c r="K175" s="157"/>
      <c r="L175" s="32"/>
      <c r="M175" s="158" t="s">
        <v>1</v>
      </c>
      <c r="N175" s="159" t="s">
        <v>39</v>
      </c>
      <c r="O175" s="60"/>
      <c r="P175" s="160">
        <f>O175*H175</f>
        <v>0</v>
      </c>
      <c r="Q175" s="160">
        <v>0</v>
      </c>
      <c r="R175" s="160">
        <f>Q175*H175</f>
        <v>0</v>
      </c>
      <c r="S175" s="160">
        <v>0</v>
      </c>
      <c r="T175" s="161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2" t="s">
        <v>134</v>
      </c>
      <c r="AT175" s="162" t="s">
        <v>130</v>
      </c>
      <c r="AU175" s="162" t="s">
        <v>73</v>
      </c>
      <c r="AY175" s="16" t="s">
        <v>127</v>
      </c>
      <c r="BE175" s="163">
        <f>IF(N175="základná",J175,0)</f>
        <v>0</v>
      </c>
      <c r="BF175" s="163">
        <f>IF(N175="znížená",J175,0)</f>
        <v>0</v>
      </c>
      <c r="BG175" s="163">
        <f>IF(N175="zákl. prenesená",J175,0)</f>
        <v>0</v>
      </c>
      <c r="BH175" s="163">
        <f>IF(N175="zníž. prenesená",J175,0)</f>
        <v>0</v>
      </c>
      <c r="BI175" s="163">
        <f>IF(N175="nulová",J175,0)</f>
        <v>0</v>
      </c>
      <c r="BJ175" s="16" t="s">
        <v>135</v>
      </c>
      <c r="BK175" s="163">
        <f>ROUND(I175*H175,2)</f>
        <v>0</v>
      </c>
      <c r="BL175" s="16" t="s">
        <v>134</v>
      </c>
      <c r="BM175" s="162" t="s">
        <v>578</v>
      </c>
    </row>
    <row r="176" spans="1:65" s="2" customFormat="1" ht="19.2">
      <c r="A176" s="31"/>
      <c r="B176" s="32"/>
      <c r="C176" s="31"/>
      <c r="D176" s="165" t="s">
        <v>233</v>
      </c>
      <c r="E176" s="31"/>
      <c r="F176" s="181" t="s">
        <v>956</v>
      </c>
      <c r="G176" s="31"/>
      <c r="H176" s="31"/>
      <c r="I176" s="182"/>
      <c r="J176" s="31"/>
      <c r="K176" s="31"/>
      <c r="L176" s="32"/>
      <c r="M176" s="183"/>
      <c r="N176" s="184"/>
      <c r="O176" s="60"/>
      <c r="P176" s="60"/>
      <c r="Q176" s="60"/>
      <c r="R176" s="60"/>
      <c r="S176" s="60"/>
      <c r="T176" s="6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T176" s="16" t="s">
        <v>233</v>
      </c>
      <c r="AU176" s="16" t="s">
        <v>73</v>
      </c>
    </row>
    <row r="177" spans="1:65" s="2" customFormat="1" ht="16.5" customHeight="1">
      <c r="A177" s="31"/>
      <c r="B177" s="149"/>
      <c r="C177" s="150" t="s">
        <v>284</v>
      </c>
      <c r="D177" s="150" t="s">
        <v>130</v>
      </c>
      <c r="E177" s="151" t="s">
        <v>957</v>
      </c>
      <c r="F177" s="152" t="s">
        <v>953</v>
      </c>
      <c r="G177" s="153" t="s">
        <v>265</v>
      </c>
      <c r="H177" s="154">
        <v>12</v>
      </c>
      <c r="I177" s="155"/>
      <c r="J177" s="156">
        <f>ROUND(I177*H177,2)</f>
        <v>0</v>
      </c>
      <c r="K177" s="157"/>
      <c r="L177" s="32"/>
      <c r="M177" s="158" t="s">
        <v>1</v>
      </c>
      <c r="N177" s="159" t="s">
        <v>39</v>
      </c>
      <c r="O177" s="60"/>
      <c r="P177" s="160">
        <f>O177*H177</f>
        <v>0</v>
      </c>
      <c r="Q177" s="160">
        <v>0</v>
      </c>
      <c r="R177" s="160">
        <f>Q177*H177</f>
        <v>0</v>
      </c>
      <c r="S177" s="160">
        <v>0</v>
      </c>
      <c r="T177" s="161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2" t="s">
        <v>134</v>
      </c>
      <c r="AT177" s="162" t="s">
        <v>130</v>
      </c>
      <c r="AU177" s="162" t="s">
        <v>73</v>
      </c>
      <c r="AY177" s="16" t="s">
        <v>127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6" t="s">
        <v>135</v>
      </c>
      <c r="BK177" s="163">
        <f>ROUND(I177*H177,2)</f>
        <v>0</v>
      </c>
      <c r="BL177" s="16" t="s">
        <v>134</v>
      </c>
      <c r="BM177" s="162" t="s">
        <v>589</v>
      </c>
    </row>
    <row r="178" spans="1:65" s="2" customFormat="1" ht="19.2">
      <c r="A178" s="31"/>
      <c r="B178" s="32"/>
      <c r="C178" s="31"/>
      <c r="D178" s="165" t="s">
        <v>233</v>
      </c>
      <c r="E178" s="31"/>
      <c r="F178" s="181" t="s">
        <v>958</v>
      </c>
      <c r="G178" s="31"/>
      <c r="H178" s="31"/>
      <c r="I178" s="182"/>
      <c r="J178" s="31"/>
      <c r="K178" s="31"/>
      <c r="L178" s="32"/>
      <c r="M178" s="183"/>
      <c r="N178" s="184"/>
      <c r="O178" s="60"/>
      <c r="P178" s="60"/>
      <c r="Q178" s="60"/>
      <c r="R178" s="60"/>
      <c r="S178" s="60"/>
      <c r="T178" s="6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T178" s="16" t="s">
        <v>233</v>
      </c>
      <c r="AU178" s="16" t="s">
        <v>73</v>
      </c>
    </row>
    <row r="179" spans="1:65" s="2" customFormat="1" ht="16.5" customHeight="1">
      <c r="A179" s="31"/>
      <c r="B179" s="149"/>
      <c r="C179" s="150" t="s">
        <v>288</v>
      </c>
      <c r="D179" s="150" t="s">
        <v>130</v>
      </c>
      <c r="E179" s="151" t="s">
        <v>959</v>
      </c>
      <c r="F179" s="152" t="s">
        <v>953</v>
      </c>
      <c r="G179" s="153" t="s">
        <v>265</v>
      </c>
      <c r="H179" s="154">
        <v>12</v>
      </c>
      <c r="I179" s="155"/>
      <c r="J179" s="156">
        <f>ROUND(I179*H179,2)</f>
        <v>0</v>
      </c>
      <c r="K179" s="157"/>
      <c r="L179" s="32"/>
      <c r="M179" s="158" t="s">
        <v>1</v>
      </c>
      <c r="N179" s="159" t="s">
        <v>39</v>
      </c>
      <c r="O179" s="60"/>
      <c r="P179" s="160">
        <f>O179*H179</f>
        <v>0</v>
      </c>
      <c r="Q179" s="160">
        <v>0</v>
      </c>
      <c r="R179" s="160">
        <f>Q179*H179</f>
        <v>0</v>
      </c>
      <c r="S179" s="160">
        <v>0</v>
      </c>
      <c r="T179" s="161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2" t="s">
        <v>134</v>
      </c>
      <c r="AT179" s="162" t="s">
        <v>130</v>
      </c>
      <c r="AU179" s="162" t="s">
        <v>73</v>
      </c>
      <c r="AY179" s="16" t="s">
        <v>127</v>
      </c>
      <c r="BE179" s="163">
        <f>IF(N179="základná",J179,0)</f>
        <v>0</v>
      </c>
      <c r="BF179" s="163">
        <f>IF(N179="znížená",J179,0)</f>
        <v>0</v>
      </c>
      <c r="BG179" s="163">
        <f>IF(N179="zákl. prenesená",J179,0)</f>
        <v>0</v>
      </c>
      <c r="BH179" s="163">
        <f>IF(N179="zníž. prenesená",J179,0)</f>
        <v>0</v>
      </c>
      <c r="BI179" s="163">
        <f>IF(N179="nulová",J179,0)</f>
        <v>0</v>
      </c>
      <c r="BJ179" s="16" t="s">
        <v>135</v>
      </c>
      <c r="BK179" s="163">
        <f>ROUND(I179*H179,2)</f>
        <v>0</v>
      </c>
      <c r="BL179" s="16" t="s">
        <v>134</v>
      </c>
      <c r="BM179" s="162" t="s">
        <v>598</v>
      </c>
    </row>
    <row r="180" spans="1:65" s="2" customFormat="1" ht="19.2">
      <c r="A180" s="31"/>
      <c r="B180" s="32"/>
      <c r="C180" s="31"/>
      <c r="D180" s="165" t="s">
        <v>233</v>
      </c>
      <c r="E180" s="31"/>
      <c r="F180" s="181" t="s">
        <v>960</v>
      </c>
      <c r="G180" s="31"/>
      <c r="H180" s="31"/>
      <c r="I180" s="182"/>
      <c r="J180" s="31"/>
      <c r="K180" s="31"/>
      <c r="L180" s="32"/>
      <c r="M180" s="183"/>
      <c r="N180" s="184"/>
      <c r="O180" s="60"/>
      <c r="P180" s="60"/>
      <c r="Q180" s="60"/>
      <c r="R180" s="60"/>
      <c r="S180" s="60"/>
      <c r="T180" s="6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T180" s="16" t="s">
        <v>233</v>
      </c>
      <c r="AU180" s="16" t="s">
        <v>73</v>
      </c>
    </row>
    <row r="181" spans="1:65" s="2" customFormat="1" ht="16.5" customHeight="1">
      <c r="A181" s="31"/>
      <c r="B181" s="149"/>
      <c r="C181" s="150" t="s">
        <v>295</v>
      </c>
      <c r="D181" s="150" t="s">
        <v>130</v>
      </c>
      <c r="E181" s="151" t="s">
        <v>961</v>
      </c>
      <c r="F181" s="152" t="s">
        <v>953</v>
      </c>
      <c r="G181" s="153" t="s">
        <v>265</v>
      </c>
      <c r="H181" s="154">
        <v>1</v>
      </c>
      <c r="I181" s="155"/>
      <c r="J181" s="156">
        <f>ROUND(I181*H181,2)</f>
        <v>0</v>
      </c>
      <c r="K181" s="157"/>
      <c r="L181" s="32"/>
      <c r="M181" s="158" t="s">
        <v>1</v>
      </c>
      <c r="N181" s="159" t="s">
        <v>39</v>
      </c>
      <c r="O181" s="60"/>
      <c r="P181" s="160">
        <f>O181*H181</f>
        <v>0</v>
      </c>
      <c r="Q181" s="160">
        <v>0</v>
      </c>
      <c r="R181" s="160">
        <f>Q181*H181</f>
        <v>0</v>
      </c>
      <c r="S181" s="160">
        <v>0</v>
      </c>
      <c r="T181" s="161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2" t="s">
        <v>134</v>
      </c>
      <c r="AT181" s="162" t="s">
        <v>130</v>
      </c>
      <c r="AU181" s="162" t="s">
        <v>73</v>
      </c>
      <c r="AY181" s="16" t="s">
        <v>127</v>
      </c>
      <c r="BE181" s="163">
        <f>IF(N181="základná",J181,0)</f>
        <v>0</v>
      </c>
      <c r="BF181" s="163">
        <f>IF(N181="znížená",J181,0)</f>
        <v>0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6" t="s">
        <v>135</v>
      </c>
      <c r="BK181" s="163">
        <f>ROUND(I181*H181,2)</f>
        <v>0</v>
      </c>
      <c r="BL181" s="16" t="s">
        <v>134</v>
      </c>
      <c r="BM181" s="162" t="s">
        <v>962</v>
      </c>
    </row>
    <row r="182" spans="1:65" s="2" customFormat="1" ht="28.8">
      <c r="A182" s="31"/>
      <c r="B182" s="32"/>
      <c r="C182" s="31"/>
      <c r="D182" s="165" t="s">
        <v>233</v>
      </c>
      <c r="E182" s="31"/>
      <c r="F182" s="181" t="s">
        <v>1217</v>
      </c>
      <c r="G182" s="31"/>
      <c r="H182" s="31"/>
      <c r="I182" s="182"/>
      <c r="J182" s="31"/>
      <c r="K182" s="31"/>
      <c r="L182" s="32"/>
      <c r="M182" s="183"/>
      <c r="N182" s="184"/>
      <c r="O182" s="60"/>
      <c r="P182" s="60"/>
      <c r="Q182" s="60"/>
      <c r="R182" s="60"/>
      <c r="S182" s="60"/>
      <c r="T182" s="6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T182" s="16" t="s">
        <v>233</v>
      </c>
      <c r="AU182" s="16" t="s">
        <v>73</v>
      </c>
    </row>
    <row r="183" spans="1:65" s="2" customFormat="1" ht="16.5" customHeight="1">
      <c r="A183" s="31"/>
      <c r="B183" s="149"/>
      <c r="C183" s="150" t="s">
        <v>299</v>
      </c>
      <c r="D183" s="150" t="s">
        <v>130</v>
      </c>
      <c r="E183" s="151" t="s">
        <v>963</v>
      </c>
      <c r="F183" s="152" t="s">
        <v>964</v>
      </c>
      <c r="G183" s="153" t="s">
        <v>160</v>
      </c>
      <c r="H183" s="154">
        <v>140</v>
      </c>
      <c r="I183" s="155"/>
      <c r="J183" s="156">
        <f>ROUND(I183*H183,2)</f>
        <v>0</v>
      </c>
      <c r="K183" s="157"/>
      <c r="L183" s="32"/>
      <c r="M183" s="158" t="s">
        <v>1</v>
      </c>
      <c r="N183" s="159" t="s">
        <v>39</v>
      </c>
      <c r="O183" s="60"/>
      <c r="P183" s="160">
        <f>O183*H183</f>
        <v>0</v>
      </c>
      <c r="Q183" s="160">
        <v>0</v>
      </c>
      <c r="R183" s="160">
        <f>Q183*H183</f>
        <v>0</v>
      </c>
      <c r="S183" s="160">
        <v>0</v>
      </c>
      <c r="T183" s="161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2" t="s">
        <v>134</v>
      </c>
      <c r="AT183" s="162" t="s">
        <v>130</v>
      </c>
      <c r="AU183" s="162" t="s">
        <v>73</v>
      </c>
      <c r="AY183" s="16" t="s">
        <v>127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6" t="s">
        <v>135</v>
      </c>
      <c r="BK183" s="163">
        <f>ROUND(I183*H183,2)</f>
        <v>0</v>
      </c>
      <c r="BL183" s="16" t="s">
        <v>134</v>
      </c>
      <c r="BM183" s="162" t="s">
        <v>965</v>
      </c>
    </row>
    <row r="184" spans="1:65" s="2" customFormat="1" ht="19.2">
      <c r="A184" s="31"/>
      <c r="B184" s="32"/>
      <c r="C184" s="31"/>
      <c r="D184" s="165" t="s">
        <v>233</v>
      </c>
      <c r="E184" s="31"/>
      <c r="F184" s="181" t="s">
        <v>966</v>
      </c>
      <c r="G184" s="31"/>
      <c r="H184" s="31"/>
      <c r="I184" s="182"/>
      <c r="J184" s="31"/>
      <c r="K184" s="31"/>
      <c r="L184" s="32"/>
      <c r="M184" s="183"/>
      <c r="N184" s="184"/>
      <c r="O184" s="60"/>
      <c r="P184" s="60"/>
      <c r="Q184" s="60"/>
      <c r="R184" s="60"/>
      <c r="S184" s="60"/>
      <c r="T184" s="6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T184" s="16" t="s">
        <v>233</v>
      </c>
      <c r="AU184" s="16" t="s">
        <v>73</v>
      </c>
    </row>
    <row r="185" spans="1:65" s="2" customFormat="1" ht="16.5" customHeight="1">
      <c r="A185" s="31"/>
      <c r="B185" s="149"/>
      <c r="C185" s="150" t="s">
        <v>305</v>
      </c>
      <c r="D185" s="150" t="s">
        <v>130</v>
      </c>
      <c r="E185" s="151" t="s">
        <v>967</v>
      </c>
      <c r="F185" s="152" t="s">
        <v>964</v>
      </c>
      <c r="G185" s="153" t="s">
        <v>160</v>
      </c>
      <c r="H185" s="154">
        <v>45</v>
      </c>
      <c r="I185" s="155"/>
      <c r="J185" s="156">
        <f>ROUND(I185*H185,2)</f>
        <v>0</v>
      </c>
      <c r="K185" s="157"/>
      <c r="L185" s="32"/>
      <c r="M185" s="158" t="s">
        <v>1</v>
      </c>
      <c r="N185" s="159" t="s">
        <v>39</v>
      </c>
      <c r="O185" s="60"/>
      <c r="P185" s="160">
        <f>O185*H185</f>
        <v>0</v>
      </c>
      <c r="Q185" s="160">
        <v>0</v>
      </c>
      <c r="R185" s="160">
        <f>Q185*H185</f>
        <v>0</v>
      </c>
      <c r="S185" s="160">
        <v>0</v>
      </c>
      <c r="T185" s="161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62" t="s">
        <v>134</v>
      </c>
      <c r="AT185" s="162" t="s">
        <v>130</v>
      </c>
      <c r="AU185" s="162" t="s">
        <v>73</v>
      </c>
      <c r="AY185" s="16" t="s">
        <v>127</v>
      </c>
      <c r="BE185" s="163">
        <f>IF(N185="základná",J185,0)</f>
        <v>0</v>
      </c>
      <c r="BF185" s="163">
        <f>IF(N185="znížená",J185,0)</f>
        <v>0</v>
      </c>
      <c r="BG185" s="163">
        <f>IF(N185="zákl. prenesená",J185,0)</f>
        <v>0</v>
      </c>
      <c r="BH185" s="163">
        <f>IF(N185="zníž. prenesená",J185,0)</f>
        <v>0</v>
      </c>
      <c r="BI185" s="163">
        <f>IF(N185="nulová",J185,0)</f>
        <v>0</v>
      </c>
      <c r="BJ185" s="16" t="s">
        <v>135</v>
      </c>
      <c r="BK185" s="163">
        <f>ROUND(I185*H185,2)</f>
        <v>0</v>
      </c>
      <c r="BL185" s="16" t="s">
        <v>134</v>
      </c>
      <c r="BM185" s="162" t="s">
        <v>968</v>
      </c>
    </row>
    <row r="186" spans="1:65" s="2" customFormat="1" ht="19.2">
      <c r="A186" s="31"/>
      <c r="B186" s="32"/>
      <c r="C186" s="31"/>
      <c r="D186" s="165" t="s">
        <v>233</v>
      </c>
      <c r="E186" s="31"/>
      <c r="F186" s="181" t="s">
        <v>969</v>
      </c>
      <c r="G186" s="31"/>
      <c r="H186" s="31"/>
      <c r="I186" s="182"/>
      <c r="J186" s="31"/>
      <c r="K186" s="31"/>
      <c r="L186" s="32"/>
      <c r="M186" s="183"/>
      <c r="N186" s="184"/>
      <c r="O186" s="60"/>
      <c r="P186" s="60"/>
      <c r="Q186" s="60"/>
      <c r="R186" s="60"/>
      <c r="S186" s="60"/>
      <c r="T186" s="6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T186" s="16" t="s">
        <v>233</v>
      </c>
      <c r="AU186" s="16" t="s">
        <v>73</v>
      </c>
    </row>
    <row r="187" spans="1:65" s="2" customFormat="1" ht="16.5" customHeight="1">
      <c r="A187" s="31"/>
      <c r="B187" s="149"/>
      <c r="C187" s="150" t="s">
        <v>310</v>
      </c>
      <c r="D187" s="150" t="s">
        <v>130</v>
      </c>
      <c r="E187" s="151" t="s">
        <v>970</v>
      </c>
      <c r="F187" s="152" t="s">
        <v>964</v>
      </c>
      <c r="G187" s="153" t="s">
        <v>160</v>
      </c>
      <c r="H187" s="154">
        <v>55</v>
      </c>
      <c r="I187" s="155"/>
      <c r="J187" s="156">
        <f>ROUND(I187*H187,2)</f>
        <v>0</v>
      </c>
      <c r="K187" s="157"/>
      <c r="L187" s="32"/>
      <c r="M187" s="158" t="s">
        <v>1</v>
      </c>
      <c r="N187" s="159" t="s">
        <v>39</v>
      </c>
      <c r="O187" s="60"/>
      <c r="P187" s="160">
        <f>O187*H187</f>
        <v>0</v>
      </c>
      <c r="Q187" s="160">
        <v>0</v>
      </c>
      <c r="R187" s="160">
        <f>Q187*H187</f>
        <v>0</v>
      </c>
      <c r="S187" s="160">
        <v>0</v>
      </c>
      <c r="T187" s="16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2" t="s">
        <v>134</v>
      </c>
      <c r="AT187" s="162" t="s">
        <v>130</v>
      </c>
      <c r="AU187" s="162" t="s">
        <v>73</v>
      </c>
      <c r="AY187" s="16" t="s">
        <v>127</v>
      </c>
      <c r="BE187" s="163">
        <f>IF(N187="základná",J187,0)</f>
        <v>0</v>
      </c>
      <c r="BF187" s="163">
        <f>IF(N187="znížená",J187,0)</f>
        <v>0</v>
      </c>
      <c r="BG187" s="163">
        <f>IF(N187="zákl. prenesená",J187,0)</f>
        <v>0</v>
      </c>
      <c r="BH187" s="163">
        <f>IF(N187="zníž. prenesená",J187,0)</f>
        <v>0</v>
      </c>
      <c r="BI187" s="163">
        <f>IF(N187="nulová",J187,0)</f>
        <v>0</v>
      </c>
      <c r="BJ187" s="16" t="s">
        <v>135</v>
      </c>
      <c r="BK187" s="163">
        <f>ROUND(I187*H187,2)</f>
        <v>0</v>
      </c>
      <c r="BL187" s="16" t="s">
        <v>134</v>
      </c>
      <c r="BM187" s="162" t="s">
        <v>971</v>
      </c>
    </row>
    <row r="188" spans="1:65" s="2" customFormat="1" ht="19.2">
      <c r="A188" s="31"/>
      <c r="B188" s="32"/>
      <c r="C188" s="31"/>
      <c r="D188" s="165" t="s">
        <v>233</v>
      </c>
      <c r="E188" s="31"/>
      <c r="F188" s="181" t="s">
        <v>972</v>
      </c>
      <c r="G188" s="31"/>
      <c r="H188" s="31"/>
      <c r="I188" s="182"/>
      <c r="J188" s="31"/>
      <c r="K188" s="31"/>
      <c r="L188" s="32"/>
      <c r="M188" s="183"/>
      <c r="N188" s="184"/>
      <c r="O188" s="60"/>
      <c r="P188" s="60"/>
      <c r="Q188" s="60"/>
      <c r="R188" s="60"/>
      <c r="S188" s="60"/>
      <c r="T188" s="6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T188" s="16" t="s">
        <v>233</v>
      </c>
      <c r="AU188" s="16" t="s">
        <v>73</v>
      </c>
    </row>
    <row r="189" spans="1:65" s="2" customFormat="1" ht="16.5" customHeight="1">
      <c r="A189" s="31"/>
      <c r="B189" s="149"/>
      <c r="C189" s="150" t="s">
        <v>315</v>
      </c>
      <c r="D189" s="150" t="s">
        <v>130</v>
      </c>
      <c r="E189" s="151" t="s">
        <v>973</v>
      </c>
      <c r="F189" s="152" t="s">
        <v>964</v>
      </c>
      <c r="G189" s="153" t="s">
        <v>160</v>
      </c>
      <c r="H189" s="154">
        <v>62</v>
      </c>
      <c r="I189" s="155"/>
      <c r="J189" s="156">
        <f>ROUND(I189*H189,2)</f>
        <v>0</v>
      </c>
      <c r="K189" s="157"/>
      <c r="L189" s="32"/>
      <c r="M189" s="158" t="s">
        <v>1</v>
      </c>
      <c r="N189" s="159" t="s">
        <v>39</v>
      </c>
      <c r="O189" s="60"/>
      <c r="P189" s="160">
        <f>O189*H189</f>
        <v>0</v>
      </c>
      <c r="Q189" s="160">
        <v>0</v>
      </c>
      <c r="R189" s="160">
        <f>Q189*H189</f>
        <v>0</v>
      </c>
      <c r="S189" s="160">
        <v>0</v>
      </c>
      <c r="T189" s="161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62" t="s">
        <v>134</v>
      </c>
      <c r="AT189" s="162" t="s">
        <v>130</v>
      </c>
      <c r="AU189" s="162" t="s">
        <v>73</v>
      </c>
      <c r="AY189" s="16" t="s">
        <v>127</v>
      </c>
      <c r="BE189" s="163">
        <f>IF(N189="základná",J189,0)</f>
        <v>0</v>
      </c>
      <c r="BF189" s="163">
        <f>IF(N189="znížená",J189,0)</f>
        <v>0</v>
      </c>
      <c r="BG189" s="163">
        <f>IF(N189="zákl. prenesená",J189,0)</f>
        <v>0</v>
      </c>
      <c r="BH189" s="163">
        <f>IF(N189="zníž. prenesená",J189,0)</f>
        <v>0</v>
      </c>
      <c r="BI189" s="163">
        <f>IF(N189="nulová",J189,0)</f>
        <v>0</v>
      </c>
      <c r="BJ189" s="16" t="s">
        <v>135</v>
      </c>
      <c r="BK189" s="163">
        <f>ROUND(I189*H189,2)</f>
        <v>0</v>
      </c>
      <c r="BL189" s="16" t="s">
        <v>134</v>
      </c>
      <c r="BM189" s="162" t="s">
        <v>974</v>
      </c>
    </row>
    <row r="190" spans="1:65" s="2" customFormat="1" ht="19.2">
      <c r="A190" s="31"/>
      <c r="B190" s="32"/>
      <c r="C190" s="31"/>
      <c r="D190" s="165" t="s">
        <v>233</v>
      </c>
      <c r="E190" s="31"/>
      <c r="F190" s="181" t="s">
        <v>975</v>
      </c>
      <c r="G190" s="31"/>
      <c r="H190" s="31"/>
      <c r="I190" s="182"/>
      <c r="J190" s="31"/>
      <c r="K190" s="31"/>
      <c r="L190" s="32"/>
      <c r="M190" s="183"/>
      <c r="N190" s="184"/>
      <c r="O190" s="60"/>
      <c r="P190" s="60"/>
      <c r="Q190" s="60"/>
      <c r="R190" s="60"/>
      <c r="S190" s="60"/>
      <c r="T190" s="6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T190" s="16" t="s">
        <v>233</v>
      </c>
      <c r="AU190" s="16" t="s">
        <v>73</v>
      </c>
    </row>
    <row r="191" spans="1:65" s="2" customFormat="1" ht="16.5" customHeight="1">
      <c r="A191" s="31"/>
      <c r="B191" s="149"/>
      <c r="C191" s="150" t="s">
        <v>320</v>
      </c>
      <c r="D191" s="150" t="s">
        <v>130</v>
      </c>
      <c r="E191" s="151" t="s">
        <v>976</v>
      </c>
      <c r="F191" s="152" t="s">
        <v>964</v>
      </c>
      <c r="G191" s="153" t="s">
        <v>160</v>
      </c>
      <c r="H191" s="154">
        <v>18</v>
      </c>
      <c r="I191" s="155"/>
      <c r="J191" s="156">
        <f>ROUND(I191*H191,2)</f>
        <v>0</v>
      </c>
      <c r="K191" s="157"/>
      <c r="L191" s="32"/>
      <c r="M191" s="158" t="s">
        <v>1</v>
      </c>
      <c r="N191" s="159" t="s">
        <v>39</v>
      </c>
      <c r="O191" s="60"/>
      <c r="P191" s="160">
        <f>O191*H191</f>
        <v>0</v>
      </c>
      <c r="Q191" s="160">
        <v>0</v>
      </c>
      <c r="R191" s="160">
        <f>Q191*H191</f>
        <v>0</v>
      </c>
      <c r="S191" s="160">
        <v>0</v>
      </c>
      <c r="T191" s="161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62" t="s">
        <v>134</v>
      </c>
      <c r="AT191" s="162" t="s">
        <v>130</v>
      </c>
      <c r="AU191" s="162" t="s">
        <v>73</v>
      </c>
      <c r="AY191" s="16" t="s">
        <v>127</v>
      </c>
      <c r="BE191" s="163">
        <f>IF(N191="základná",J191,0)</f>
        <v>0</v>
      </c>
      <c r="BF191" s="163">
        <f>IF(N191="znížená",J191,0)</f>
        <v>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6" t="s">
        <v>135</v>
      </c>
      <c r="BK191" s="163">
        <f>ROUND(I191*H191,2)</f>
        <v>0</v>
      </c>
      <c r="BL191" s="16" t="s">
        <v>134</v>
      </c>
      <c r="BM191" s="162" t="s">
        <v>977</v>
      </c>
    </row>
    <row r="192" spans="1:65" s="2" customFormat="1" ht="19.2">
      <c r="A192" s="31"/>
      <c r="B192" s="32"/>
      <c r="C192" s="31"/>
      <c r="D192" s="165" t="s">
        <v>233</v>
      </c>
      <c r="E192" s="31"/>
      <c r="F192" s="181" t="s">
        <v>978</v>
      </c>
      <c r="G192" s="31"/>
      <c r="H192" s="31"/>
      <c r="I192" s="182"/>
      <c r="J192" s="31"/>
      <c r="K192" s="31"/>
      <c r="L192" s="32"/>
      <c r="M192" s="183"/>
      <c r="N192" s="184"/>
      <c r="O192" s="60"/>
      <c r="P192" s="60"/>
      <c r="Q192" s="60"/>
      <c r="R192" s="60"/>
      <c r="S192" s="60"/>
      <c r="T192" s="6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T192" s="16" t="s">
        <v>233</v>
      </c>
      <c r="AU192" s="16" t="s">
        <v>73</v>
      </c>
    </row>
    <row r="193" spans="1:65" s="2" customFormat="1" ht="16.5" customHeight="1">
      <c r="A193" s="31"/>
      <c r="B193" s="149"/>
      <c r="C193" s="150" t="s">
        <v>325</v>
      </c>
      <c r="D193" s="150" t="s">
        <v>130</v>
      </c>
      <c r="E193" s="151" t="s">
        <v>979</v>
      </c>
      <c r="F193" s="152" t="s">
        <v>964</v>
      </c>
      <c r="G193" s="153" t="s">
        <v>160</v>
      </c>
      <c r="H193" s="154">
        <v>45</v>
      </c>
      <c r="I193" s="155"/>
      <c r="J193" s="156">
        <f>ROUND(I193*H193,2)</f>
        <v>0</v>
      </c>
      <c r="K193" s="157"/>
      <c r="L193" s="32"/>
      <c r="M193" s="158" t="s">
        <v>1</v>
      </c>
      <c r="N193" s="159" t="s">
        <v>39</v>
      </c>
      <c r="O193" s="60"/>
      <c r="P193" s="160">
        <f>O193*H193</f>
        <v>0</v>
      </c>
      <c r="Q193" s="160">
        <v>0</v>
      </c>
      <c r="R193" s="160">
        <f>Q193*H193</f>
        <v>0</v>
      </c>
      <c r="S193" s="160">
        <v>0</v>
      </c>
      <c r="T193" s="161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62" t="s">
        <v>134</v>
      </c>
      <c r="AT193" s="162" t="s">
        <v>130</v>
      </c>
      <c r="AU193" s="162" t="s">
        <v>73</v>
      </c>
      <c r="AY193" s="16" t="s">
        <v>127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6" t="s">
        <v>135</v>
      </c>
      <c r="BK193" s="163">
        <f>ROUND(I193*H193,2)</f>
        <v>0</v>
      </c>
      <c r="BL193" s="16" t="s">
        <v>134</v>
      </c>
      <c r="BM193" s="162" t="s">
        <v>980</v>
      </c>
    </row>
    <row r="194" spans="1:65" s="2" customFormat="1" ht="19.2">
      <c r="A194" s="31"/>
      <c r="B194" s="32"/>
      <c r="C194" s="31"/>
      <c r="D194" s="165" t="s">
        <v>233</v>
      </c>
      <c r="E194" s="31"/>
      <c r="F194" s="181" t="s">
        <v>981</v>
      </c>
      <c r="G194" s="31"/>
      <c r="H194" s="31"/>
      <c r="I194" s="182"/>
      <c r="J194" s="31"/>
      <c r="K194" s="31"/>
      <c r="L194" s="32"/>
      <c r="M194" s="183"/>
      <c r="N194" s="184"/>
      <c r="O194" s="60"/>
      <c r="P194" s="60"/>
      <c r="Q194" s="60"/>
      <c r="R194" s="60"/>
      <c r="S194" s="60"/>
      <c r="T194" s="6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T194" s="16" t="s">
        <v>233</v>
      </c>
      <c r="AU194" s="16" t="s">
        <v>73</v>
      </c>
    </row>
    <row r="195" spans="1:65" s="2" customFormat="1" ht="16.5" customHeight="1">
      <c r="A195" s="31"/>
      <c r="B195" s="149"/>
      <c r="C195" s="150" t="s">
        <v>330</v>
      </c>
      <c r="D195" s="150" t="s">
        <v>130</v>
      </c>
      <c r="E195" s="151" t="s">
        <v>982</v>
      </c>
      <c r="F195" s="152" t="s">
        <v>964</v>
      </c>
      <c r="G195" s="153" t="s">
        <v>160</v>
      </c>
      <c r="H195" s="154">
        <v>255</v>
      </c>
      <c r="I195" s="155"/>
      <c r="J195" s="156">
        <f>ROUND(I195*H195,2)</f>
        <v>0</v>
      </c>
      <c r="K195" s="157"/>
      <c r="L195" s="32"/>
      <c r="M195" s="158" t="s">
        <v>1</v>
      </c>
      <c r="N195" s="159" t="s">
        <v>39</v>
      </c>
      <c r="O195" s="60"/>
      <c r="P195" s="160">
        <f>O195*H195</f>
        <v>0</v>
      </c>
      <c r="Q195" s="160">
        <v>0</v>
      </c>
      <c r="R195" s="160">
        <f>Q195*H195</f>
        <v>0</v>
      </c>
      <c r="S195" s="160">
        <v>0</v>
      </c>
      <c r="T195" s="161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62" t="s">
        <v>134</v>
      </c>
      <c r="AT195" s="162" t="s">
        <v>130</v>
      </c>
      <c r="AU195" s="162" t="s">
        <v>73</v>
      </c>
      <c r="AY195" s="16" t="s">
        <v>127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6" t="s">
        <v>135</v>
      </c>
      <c r="BK195" s="163">
        <f>ROUND(I195*H195,2)</f>
        <v>0</v>
      </c>
      <c r="BL195" s="16" t="s">
        <v>134</v>
      </c>
      <c r="BM195" s="162" t="s">
        <v>983</v>
      </c>
    </row>
    <row r="196" spans="1:65" s="2" customFormat="1" ht="19.2">
      <c r="A196" s="31"/>
      <c r="B196" s="32"/>
      <c r="C196" s="31"/>
      <c r="D196" s="165" t="s">
        <v>233</v>
      </c>
      <c r="E196" s="31"/>
      <c r="F196" s="181" t="s">
        <v>984</v>
      </c>
      <c r="G196" s="31"/>
      <c r="H196" s="31"/>
      <c r="I196" s="182"/>
      <c r="J196" s="31"/>
      <c r="K196" s="31"/>
      <c r="L196" s="32"/>
      <c r="M196" s="183"/>
      <c r="N196" s="184"/>
      <c r="O196" s="60"/>
      <c r="P196" s="60"/>
      <c r="Q196" s="60"/>
      <c r="R196" s="60"/>
      <c r="S196" s="60"/>
      <c r="T196" s="6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T196" s="16" t="s">
        <v>233</v>
      </c>
      <c r="AU196" s="16" t="s">
        <v>73</v>
      </c>
    </row>
    <row r="197" spans="1:65" s="2" customFormat="1" ht="16.5" customHeight="1">
      <c r="A197" s="31"/>
      <c r="B197" s="149"/>
      <c r="C197" s="150" t="s">
        <v>335</v>
      </c>
      <c r="D197" s="150" t="s">
        <v>130</v>
      </c>
      <c r="E197" s="151" t="s">
        <v>985</v>
      </c>
      <c r="F197" s="152" t="s">
        <v>964</v>
      </c>
      <c r="G197" s="153" t="s">
        <v>160</v>
      </c>
      <c r="H197" s="154">
        <v>349</v>
      </c>
      <c r="I197" s="155"/>
      <c r="J197" s="156">
        <f>ROUND(I197*H197,2)</f>
        <v>0</v>
      </c>
      <c r="K197" s="157"/>
      <c r="L197" s="32"/>
      <c r="M197" s="158" t="s">
        <v>1</v>
      </c>
      <c r="N197" s="159" t="s">
        <v>39</v>
      </c>
      <c r="O197" s="60"/>
      <c r="P197" s="160">
        <f>O197*H197</f>
        <v>0</v>
      </c>
      <c r="Q197" s="160">
        <v>0</v>
      </c>
      <c r="R197" s="160">
        <f>Q197*H197</f>
        <v>0</v>
      </c>
      <c r="S197" s="160">
        <v>0</v>
      </c>
      <c r="T197" s="161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62" t="s">
        <v>134</v>
      </c>
      <c r="AT197" s="162" t="s">
        <v>130</v>
      </c>
      <c r="AU197" s="162" t="s">
        <v>73</v>
      </c>
      <c r="AY197" s="16" t="s">
        <v>127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6" t="s">
        <v>135</v>
      </c>
      <c r="BK197" s="163">
        <f>ROUND(I197*H197,2)</f>
        <v>0</v>
      </c>
      <c r="BL197" s="16" t="s">
        <v>134</v>
      </c>
      <c r="BM197" s="162" t="s">
        <v>986</v>
      </c>
    </row>
    <row r="198" spans="1:65" s="2" customFormat="1" ht="19.2">
      <c r="A198" s="31"/>
      <c r="B198" s="32"/>
      <c r="C198" s="31"/>
      <c r="D198" s="165" t="s">
        <v>233</v>
      </c>
      <c r="E198" s="31"/>
      <c r="F198" s="181" t="s">
        <v>987</v>
      </c>
      <c r="G198" s="31"/>
      <c r="H198" s="31"/>
      <c r="I198" s="182"/>
      <c r="J198" s="31"/>
      <c r="K198" s="31"/>
      <c r="L198" s="32"/>
      <c r="M198" s="183"/>
      <c r="N198" s="184"/>
      <c r="O198" s="60"/>
      <c r="P198" s="60"/>
      <c r="Q198" s="60"/>
      <c r="R198" s="60"/>
      <c r="S198" s="60"/>
      <c r="T198" s="6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T198" s="16" t="s">
        <v>233</v>
      </c>
      <c r="AU198" s="16" t="s">
        <v>73</v>
      </c>
    </row>
    <row r="199" spans="1:65" s="2" customFormat="1" ht="16.5" customHeight="1">
      <c r="A199" s="31"/>
      <c r="B199" s="149"/>
      <c r="C199" s="150" t="s">
        <v>340</v>
      </c>
      <c r="D199" s="150" t="s">
        <v>130</v>
      </c>
      <c r="E199" s="151" t="s">
        <v>985</v>
      </c>
      <c r="F199" s="152" t="s">
        <v>964</v>
      </c>
      <c r="G199" s="153" t="s">
        <v>160</v>
      </c>
      <c r="H199" s="154">
        <v>38</v>
      </c>
      <c r="I199" s="155"/>
      <c r="J199" s="156">
        <f>ROUND(I199*H199,2)</f>
        <v>0</v>
      </c>
      <c r="K199" s="157"/>
      <c r="L199" s="32"/>
      <c r="M199" s="158" t="s">
        <v>1</v>
      </c>
      <c r="N199" s="159" t="s">
        <v>39</v>
      </c>
      <c r="O199" s="60"/>
      <c r="P199" s="160">
        <f>O199*H199</f>
        <v>0</v>
      </c>
      <c r="Q199" s="160">
        <v>0</v>
      </c>
      <c r="R199" s="160">
        <f>Q199*H199</f>
        <v>0</v>
      </c>
      <c r="S199" s="160">
        <v>0</v>
      </c>
      <c r="T199" s="161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62" t="s">
        <v>134</v>
      </c>
      <c r="AT199" s="162" t="s">
        <v>130</v>
      </c>
      <c r="AU199" s="162" t="s">
        <v>73</v>
      </c>
      <c r="AY199" s="16" t="s">
        <v>127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6" t="s">
        <v>135</v>
      </c>
      <c r="BK199" s="163">
        <f>ROUND(I199*H199,2)</f>
        <v>0</v>
      </c>
      <c r="BL199" s="16" t="s">
        <v>134</v>
      </c>
      <c r="BM199" s="162" t="s">
        <v>988</v>
      </c>
    </row>
    <row r="200" spans="1:65" s="2" customFormat="1" ht="19.2">
      <c r="A200" s="31"/>
      <c r="B200" s="32"/>
      <c r="C200" s="31"/>
      <c r="D200" s="165" t="s">
        <v>233</v>
      </c>
      <c r="E200" s="31"/>
      <c r="F200" s="181" t="s">
        <v>989</v>
      </c>
      <c r="G200" s="31"/>
      <c r="H200" s="31"/>
      <c r="I200" s="182"/>
      <c r="J200" s="31"/>
      <c r="K200" s="31"/>
      <c r="L200" s="32"/>
      <c r="M200" s="183"/>
      <c r="N200" s="184"/>
      <c r="O200" s="60"/>
      <c r="P200" s="60"/>
      <c r="Q200" s="60"/>
      <c r="R200" s="60"/>
      <c r="S200" s="60"/>
      <c r="T200" s="6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T200" s="16" t="s">
        <v>233</v>
      </c>
      <c r="AU200" s="16" t="s">
        <v>73</v>
      </c>
    </row>
    <row r="201" spans="1:65" s="2" customFormat="1" ht="16.5" customHeight="1">
      <c r="A201" s="31"/>
      <c r="B201" s="149"/>
      <c r="C201" s="150" t="s">
        <v>345</v>
      </c>
      <c r="D201" s="150" t="s">
        <v>130</v>
      </c>
      <c r="E201" s="151" t="s">
        <v>990</v>
      </c>
      <c r="F201" s="152" t="s">
        <v>991</v>
      </c>
      <c r="G201" s="153" t="s">
        <v>160</v>
      </c>
      <c r="H201" s="154">
        <v>115</v>
      </c>
      <c r="I201" s="155"/>
      <c r="J201" s="156">
        <f>ROUND(I201*H201,2)</f>
        <v>0</v>
      </c>
      <c r="K201" s="157"/>
      <c r="L201" s="32"/>
      <c r="M201" s="158" t="s">
        <v>1</v>
      </c>
      <c r="N201" s="159" t="s">
        <v>39</v>
      </c>
      <c r="O201" s="60"/>
      <c r="P201" s="160">
        <f>O201*H201</f>
        <v>0</v>
      </c>
      <c r="Q201" s="160">
        <v>0</v>
      </c>
      <c r="R201" s="160">
        <f>Q201*H201</f>
        <v>0</v>
      </c>
      <c r="S201" s="160">
        <v>0</v>
      </c>
      <c r="T201" s="161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62" t="s">
        <v>134</v>
      </c>
      <c r="AT201" s="162" t="s">
        <v>130</v>
      </c>
      <c r="AU201" s="162" t="s">
        <v>73</v>
      </c>
      <c r="AY201" s="16" t="s">
        <v>127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6" t="s">
        <v>135</v>
      </c>
      <c r="BK201" s="163">
        <f>ROUND(I201*H201,2)</f>
        <v>0</v>
      </c>
      <c r="BL201" s="16" t="s">
        <v>134</v>
      </c>
      <c r="BM201" s="162" t="s">
        <v>992</v>
      </c>
    </row>
    <row r="202" spans="1:65" s="2" customFormat="1" ht="19.2">
      <c r="A202" s="31"/>
      <c r="B202" s="32"/>
      <c r="C202" s="31"/>
      <c r="D202" s="165" t="s">
        <v>233</v>
      </c>
      <c r="E202" s="31"/>
      <c r="F202" s="181" t="s">
        <v>993</v>
      </c>
      <c r="G202" s="31"/>
      <c r="H202" s="31"/>
      <c r="I202" s="182"/>
      <c r="J202" s="31"/>
      <c r="K202" s="31"/>
      <c r="L202" s="32"/>
      <c r="M202" s="183"/>
      <c r="N202" s="184"/>
      <c r="O202" s="60"/>
      <c r="P202" s="60"/>
      <c r="Q202" s="60"/>
      <c r="R202" s="60"/>
      <c r="S202" s="60"/>
      <c r="T202" s="6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T202" s="16" t="s">
        <v>233</v>
      </c>
      <c r="AU202" s="16" t="s">
        <v>73</v>
      </c>
    </row>
    <row r="203" spans="1:65" s="2" customFormat="1" ht="16.5" customHeight="1">
      <c r="A203" s="31"/>
      <c r="B203" s="149"/>
      <c r="C203" s="150" t="s">
        <v>350</v>
      </c>
      <c r="D203" s="150" t="s">
        <v>130</v>
      </c>
      <c r="E203" s="151" t="s">
        <v>994</v>
      </c>
      <c r="F203" s="152" t="s">
        <v>995</v>
      </c>
      <c r="G203" s="153" t="s">
        <v>160</v>
      </c>
      <c r="H203" s="154">
        <v>30</v>
      </c>
      <c r="I203" s="155"/>
      <c r="J203" s="156">
        <f>ROUND(I203*H203,2)</f>
        <v>0</v>
      </c>
      <c r="K203" s="157"/>
      <c r="L203" s="32"/>
      <c r="M203" s="158" t="s">
        <v>1</v>
      </c>
      <c r="N203" s="159" t="s">
        <v>39</v>
      </c>
      <c r="O203" s="60"/>
      <c r="P203" s="160">
        <f>O203*H203</f>
        <v>0</v>
      </c>
      <c r="Q203" s="160">
        <v>0</v>
      </c>
      <c r="R203" s="160">
        <f>Q203*H203</f>
        <v>0</v>
      </c>
      <c r="S203" s="160">
        <v>0</v>
      </c>
      <c r="T203" s="161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62" t="s">
        <v>134</v>
      </c>
      <c r="AT203" s="162" t="s">
        <v>130</v>
      </c>
      <c r="AU203" s="162" t="s">
        <v>73</v>
      </c>
      <c r="AY203" s="16" t="s">
        <v>127</v>
      </c>
      <c r="BE203" s="163">
        <f>IF(N203="základná",J203,0)</f>
        <v>0</v>
      </c>
      <c r="BF203" s="163">
        <f>IF(N203="znížená",J203,0)</f>
        <v>0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6" t="s">
        <v>135</v>
      </c>
      <c r="BK203" s="163">
        <f>ROUND(I203*H203,2)</f>
        <v>0</v>
      </c>
      <c r="BL203" s="16" t="s">
        <v>134</v>
      </c>
      <c r="BM203" s="162" t="s">
        <v>996</v>
      </c>
    </row>
    <row r="204" spans="1:65" s="2" customFormat="1" ht="19.2">
      <c r="A204" s="31"/>
      <c r="B204" s="32"/>
      <c r="C204" s="31"/>
      <c r="D204" s="165" t="s">
        <v>233</v>
      </c>
      <c r="E204" s="31"/>
      <c r="F204" s="181" t="s">
        <v>997</v>
      </c>
      <c r="G204" s="31"/>
      <c r="H204" s="31"/>
      <c r="I204" s="182"/>
      <c r="J204" s="31"/>
      <c r="K204" s="31"/>
      <c r="L204" s="32"/>
      <c r="M204" s="183"/>
      <c r="N204" s="184"/>
      <c r="O204" s="60"/>
      <c r="P204" s="60"/>
      <c r="Q204" s="60"/>
      <c r="R204" s="60"/>
      <c r="S204" s="60"/>
      <c r="T204" s="6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T204" s="16" t="s">
        <v>233</v>
      </c>
      <c r="AU204" s="16" t="s">
        <v>73</v>
      </c>
    </row>
    <row r="205" spans="1:65" s="2" customFormat="1" ht="16.5" customHeight="1">
      <c r="A205" s="31"/>
      <c r="B205" s="149"/>
      <c r="C205" s="150" t="s">
        <v>355</v>
      </c>
      <c r="D205" s="150" t="s">
        <v>130</v>
      </c>
      <c r="E205" s="151" t="s">
        <v>998</v>
      </c>
      <c r="F205" s="152" t="s">
        <v>999</v>
      </c>
      <c r="G205" s="153" t="s">
        <v>160</v>
      </c>
      <c r="H205" s="154">
        <v>35</v>
      </c>
      <c r="I205" s="155"/>
      <c r="J205" s="156">
        <f>ROUND(I205*H205,2)</f>
        <v>0</v>
      </c>
      <c r="K205" s="157"/>
      <c r="L205" s="32"/>
      <c r="M205" s="158" t="s">
        <v>1</v>
      </c>
      <c r="N205" s="159" t="s">
        <v>39</v>
      </c>
      <c r="O205" s="60"/>
      <c r="P205" s="160">
        <f>O205*H205</f>
        <v>0</v>
      </c>
      <c r="Q205" s="160">
        <v>0</v>
      </c>
      <c r="R205" s="160">
        <f>Q205*H205</f>
        <v>0</v>
      </c>
      <c r="S205" s="160">
        <v>0</v>
      </c>
      <c r="T205" s="161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62" t="s">
        <v>134</v>
      </c>
      <c r="AT205" s="162" t="s">
        <v>130</v>
      </c>
      <c r="AU205" s="162" t="s">
        <v>73</v>
      </c>
      <c r="AY205" s="16" t="s">
        <v>127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6" t="s">
        <v>135</v>
      </c>
      <c r="BK205" s="163">
        <f>ROUND(I205*H205,2)</f>
        <v>0</v>
      </c>
      <c r="BL205" s="16" t="s">
        <v>134</v>
      </c>
      <c r="BM205" s="162" t="s">
        <v>1000</v>
      </c>
    </row>
    <row r="206" spans="1:65" s="2" customFormat="1" ht="19.2">
      <c r="A206" s="31"/>
      <c r="B206" s="32"/>
      <c r="C206" s="31"/>
      <c r="D206" s="165" t="s">
        <v>233</v>
      </c>
      <c r="E206" s="31"/>
      <c r="F206" s="181" t="s">
        <v>1001</v>
      </c>
      <c r="G206" s="31"/>
      <c r="H206" s="31"/>
      <c r="I206" s="182"/>
      <c r="J206" s="31"/>
      <c r="K206" s="31"/>
      <c r="L206" s="32"/>
      <c r="M206" s="183"/>
      <c r="N206" s="184"/>
      <c r="O206" s="60"/>
      <c r="P206" s="60"/>
      <c r="Q206" s="60"/>
      <c r="R206" s="60"/>
      <c r="S206" s="60"/>
      <c r="T206" s="6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T206" s="16" t="s">
        <v>233</v>
      </c>
      <c r="AU206" s="16" t="s">
        <v>73</v>
      </c>
    </row>
    <row r="207" spans="1:65" s="2" customFormat="1" ht="16.5" customHeight="1">
      <c r="A207" s="31"/>
      <c r="B207" s="149"/>
      <c r="C207" s="150" t="s">
        <v>360</v>
      </c>
      <c r="D207" s="150" t="s">
        <v>130</v>
      </c>
      <c r="E207" s="151" t="s">
        <v>1002</v>
      </c>
      <c r="F207" s="152" t="s">
        <v>1003</v>
      </c>
      <c r="G207" s="153" t="s">
        <v>160</v>
      </c>
      <c r="H207" s="154">
        <v>55</v>
      </c>
      <c r="I207" s="155"/>
      <c r="J207" s="156">
        <f>ROUND(I207*H207,2)</f>
        <v>0</v>
      </c>
      <c r="K207" s="157"/>
      <c r="L207" s="32"/>
      <c r="M207" s="158" t="s">
        <v>1</v>
      </c>
      <c r="N207" s="159" t="s">
        <v>39</v>
      </c>
      <c r="O207" s="60"/>
      <c r="P207" s="160">
        <f>O207*H207</f>
        <v>0</v>
      </c>
      <c r="Q207" s="160">
        <v>0</v>
      </c>
      <c r="R207" s="160">
        <f>Q207*H207</f>
        <v>0</v>
      </c>
      <c r="S207" s="160">
        <v>0</v>
      </c>
      <c r="T207" s="161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62" t="s">
        <v>134</v>
      </c>
      <c r="AT207" s="162" t="s">
        <v>130</v>
      </c>
      <c r="AU207" s="162" t="s">
        <v>73</v>
      </c>
      <c r="AY207" s="16" t="s">
        <v>127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6" t="s">
        <v>135</v>
      </c>
      <c r="BK207" s="163">
        <f>ROUND(I207*H207,2)</f>
        <v>0</v>
      </c>
      <c r="BL207" s="16" t="s">
        <v>134</v>
      </c>
      <c r="BM207" s="162" t="s">
        <v>1004</v>
      </c>
    </row>
    <row r="208" spans="1:65" s="2" customFormat="1" ht="19.2">
      <c r="A208" s="31"/>
      <c r="B208" s="32"/>
      <c r="C208" s="31"/>
      <c r="D208" s="165" t="s">
        <v>233</v>
      </c>
      <c r="E208" s="31"/>
      <c r="F208" s="181" t="s">
        <v>1005</v>
      </c>
      <c r="G208" s="31"/>
      <c r="H208" s="31"/>
      <c r="I208" s="182"/>
      <c r="J208" s="31"/>
      <c r="K208" s="31"/>
      <c r="L208" s="32"/>
      <c r="M208" s="183"/>
      <c r="N208" s="184"/>
      <c r="O208" s="60"/>
      <c r="P208" s="60"/>
      <c r="Q208" s="60"/>
      <c r="R208" s="60"/>
      <c r="S208" s="60"/>
      <c r="T208" s="6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T208" s="16" t="s">
        <v>233</v>
      </c>
      <c r="AU208" s="16" t="s">
        <v>73</v>
      </c>
    </row>
    <row r="209" spans="1:65" s="2" customFormat="1" ht="16.5" customHeight="1">
      <c r="A209" s="31"/>
      <c r="B209" s="149"/>
      <c r="C209" s="150" t="s">
        <v>524</v>
      </c>
      <c r="D209" s="150" t="s">
        <v>130</v>
      </c>
      <c r="E209" s="151" t="s">
        <v>1006</v>
      </c>
      <c r="F209" s="152" t="s">
        <v>1003</v>
      </c>
      <c r="G209" s="153" t="s">
        <v>160</v>
      </c>
      <c r="H209" s="154">
        <v>40</v>
      </c>
      <c r="I209" s="155"/>
      <c r="J209" s="156">
        <f>ROUND(I209*H209,2)</f>
        <v>0</v>
      </c>
      <c r="K209" s="157"/>
      <c r="L209" s="32"/>
      <c r="M209" s="158" t="s">
        <v>1</v>
      </c>
      <c r="N209" s="159" t="s">
        <v>39</v>
      </c>
      <c r="O209" s="60"/>
      <c r="P209" s="160">
        <f>O209*H209</f>
        <v>0</v>
      </c>
      <c r="Q209" s="160">
        <v>0</v>
      </c>
      <c r="R209" s="160">
        <f>Q209*H209</f>
        <v>0</v>
      </c>
      <c r="S209" s="160">
        <v>0</v>
      </c>
      <c r="T209" s="161">
        <f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62" t="s">
        <v>134</v>
      </c>
      <c r="AT209" s="162" t="s">
        <v>130</v>
      </c>
      <c r="AU209" s="162" t="s">
        <v>73</v>
      </c>
      <c r="AY209" s="16" t="s">
        <v>127</v>
      </c>
      <c r="BE209" s="163">
        <f>IF(N209="základná",J209,0)</f>
        <v>0</v>
      </c>
      <c r="BF209" s="163">
        <f>IF(N209="znížená",J209,0)</f>
        <v>0</v>
      </c>
      <c r="BG209" s="163">
        <f>IF(N209="zákl. prenesená",J209,0)</f>
        <v>0</v>
      </c>
      <c r="BH209" s="163">
        <f>IF(N209="zníž. prenesená",J209,0)</f>
        <v>0</v>
      </c>
      <c r="BI209" s="163">
        <f>IF(N209="nulová",J209,0)</f>
        <v>0</v>
      </c>
      <c r="BJ209" s="16" t="s">
        <v>135</v>
      </c>
      <c r="BK209" s="163">
        <f>ROUND(I209*H209,2)</f>
        <v>0</v>
      </c>
      <c r="BL209" s="16" t="s">
        <v>134</v>
      </c>
      <c r="BM209" s="162" t="s">
        <v>1007</v>
      </c>
    </row>
    <row r="210" spans="1:65" s="2" customFormat="1" ht="19.2">
      <c r="A210" s="31"/>
      <c r="B210" s="32"/>
      <c r="C210" s="31"/>
      <c r="D210" s="165" t="s">
        <v>233</v>
      </c>
      <c r="E210" s="31"/>
      <c r="F210" s="181" t="s">
        <v>1008</v>
      </c>
      <c r="G210" s="31"/>
      <c r="H210" s="31"/>
      <c r="I210" s="182"/>
      <c r="J210" s="31"/>
      <c r="K210" s="31"/>
      <c r="L210" s="32"/>
      <c r="M210" s="183"/>
      <c r="N210" s="184"/>
      <c r="O210" s="60"/>
      <c r="P210" s="60"/>
      <c r="Q210" s="60"/>
      <c r="R210" s="60"/>
      <c r="S210" s="60"/>
      <c r="T210" s="6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T210" s="16" t="s">
        <v>233</v>
      </c>
      <c r="AU210" s="16" t="s">
        <v>73</v>
      </c>
    </row>
    <row r="211" spans="1:65" s="2" customFormat="1" ht="16.5" customHeight="1">
      <c r="A211" s="31"/>
      <c r="B211" s="149"/>
      <c r="C211" s="150" t="s">
        <v>528</v>
      </c>
      <c r="D211" s="150" t="s">
        <v>130</v>
      </c>
      <c r="E211" s="151" t="s">
        <v>1009</v>
      </c>
      <c r="F211" s="152" t="s">
        <v>1010</v>
      </c>
      <c r="G211" s="153" t="s">
        <v>160</v>
      </c>
      <c r="H211" s="154">
        <v>248</v>
      </c>
      <c r="I211" s="155"/>
      <c r="J211" s="156">
        <f>ROUND(I211*H211,2)</f>
        <v>0</v>
      </c>
      <c r="K211" s="157"/>
      <c r="L211" s="32"/>
      <c r="M211" s="158" t="s">
        <v>1</v>
      </c>
      <c r="N211" s="159" t="s">
        <v>39</v>
      </c>
      <c r="O211" s="60"/>
      <c r="P211" s="160">
        <f>O211*H211</f>
        <v>0</v>
      </c>
      <c r="Q211" s="160">
        <v>0</v>
      </c>
      <c r="R211" s="160">
        <f>Q211*H211</f>
        <v>0</v>
      </c>
      <c r="S211" s="160">
        <v>0</v>
      </c>
      <c r="T211" s="161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62" t="s">
        <v>134</v>
      </c>
      <c r="AT211" s="162" t="s">
        <v>130</v>
      </c>
      <c r="AU211" s="162" t="s">
        <v>73</v>
      </c>
      <c r="AY211" s="16" t="s">
        <v>127</v>
      </c>
      <c r="BE211" s="163">
        <f>IF(N211="základná",J211,0)</f>
        <v>0</v>
      </c>
      <c r="BF211" s="163">
        <f>IF(N211="znížená",J211,0)</f>
        <v>0</v>
      </c>
      <c r="BG211" s="163">
        <f>IF(N211="zákl. prenesená",J211,0)</f>
        <v>0</v>
      </c>
      <c r="BH211" s="163">
        <f>IF(N211="zníž. prenesená",J211,0)</f>
        <v>0</v>
      </c>
      <c r="BI211" s="163">
        <f>IF(N211="nulová",J211,0)</f>
        <v>0</v>
      </c>
      <c r="BJ211" s="16" t="s">
        <v>135</v>
      </c>
      <c r="BK211" s="163">
        <f>ROUND(I211*H211,2)</f>
        <v>0</v>
      </c>
      <c r="BL211" s="16" t="s">
        <v>134</v>
      </c>
      <c r="BM211" s="162" t="s">
        <v>1011</v>
      </c>
    </row>
    <row r="212" spans="1:65" s="2" customFormat="1" ht="19.2">
      <c r="A212" s="31"/>
      <c r="B212" s="32"/>
      <c r="C212" s="31"/>
      <c r="D212" s="165" t="s">
        <v>233</v>
      </c>
      <c r="E212" s="31"/>
      <c r="F212" s="181" t="s">
        <v>1012</v>
      </c>
      <c r="G212" s="31"/>
      <c r="H212" s="31"/>
      <c r="I212" s="182"/>
      <c r="J212" s="31"/>
      <c r="K212" s="31"/>
      <c r="L212" s="32"/>
      <c r="M212" s="183"/>
      <c r="N212" s="184"/>
      <c r="O212" s="60"/>
      <c r="P212" s="60"/>
      <c r="Q212" s="60"/>
      <c r="R212" s="60"/>
      <c r="S212" s="60"/>
      <c r="T212" s="6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T212" s="16" t="s">
        <v>233</v>
      </c>
      <c r="AU212" s="16" t="s">
        <v>73</v>
      </c>
    </row>
    <row r="213" spans="1:65" s="2" customFormat="1" ht="16.5" customHeight="1">
      <c r="A213" s="31"/>
      <c r="B213" s="149"/>
      <c r="C213" s="150" t="s">
        <v>532</v>
      </c>
      <c r="D213" s="150" t="s">
        <v>130</v>
      </c>
      <c r="E213" s="151" t="s">
        <v>1013</v>
      </c>
      <c r="F213" s="152" t="s">
        <v>1010</v>
      </c>
      <c r="G213" s="153" t="s">
        <v>160</v>
      </c>
      <c r="H213" s="154">
        <v>115</v>
      </c>
      <c r="I213" s="155"/>
      <c r="J213" s="156">
        <f>ROUND(I213*H213,2)</f>
        <v>0</v>
      </c>
      <c r="K213" s="157"/>
      <c r="L213" s="32"/>
      <c r="M213" s="158" t="s">
        <v>1</v>
      </c>
      <c r="N213" s="159" t="s">
        <v>39</v>
      </c>
      <c r="O213" s="60"/>
      <c r="P213" s="160">
        <f>O213*H213</f>
        <v>0</v>
      </c>
      <c r="Q213" s="160">
        <v>0</v>
      </c>
      <c r="R213" s="160">
        <f>Q213*H213</f>
        <v>0</v>
      </c>
      <c r="S213" s="160">
        <v>0</v>
      </c>
      <c r="T213" s="161">
        <f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62" t="s">
        <v>134</v>
      </c>
      <c r="AT213" s="162" t="s">
        <v>130</v>
      </c>
      <c r="AU213" s="162" t="s">
        <v>73</v>
      </c>
      <c r="AY213" s="16" t="s">
        <v>127</v>
      </c>
      <c r="BE213" s="163">
        <f>IF(N213="základná",J213,0)</f>
        <v>0</v>
      </c>
      <c r="BF213" s="163">
        <f>IF(N213="znížená",J213,0)</f>
        <v>0</v>
      </c>
      <c r="BG213" s="163">
        <f>IF(N213="zákl. prenesená",J213,0)</f>
        <v>0</v>
      </c>
      <c r="BH213" s="163">
        <f>IF(N213="zníž. prenesená",J213,0)</f>
        <v>0</v>
      </c>
      <c r="BI213" s="163">
        <f>IF(N213="nulová",J213,0)</f>
        <v>0</v>
      </c>
      <c r="BJ213" s="16" t="s">
        <v>135</v>
      </c>
      <c r="BK213" s="163">
        <f>ROUND(I213*H213,2)</f>
        <v>0</v>
      </c>
      <c r="BL213" s="16" t="s">
        <v>134</v>
      </c>
      <c r="BM213" s="162" t="s">
        <v>1014</v>
      </c>
    </row>
    <row r="214" spans="1:65" s="2" customFormat="1" ht="19.2">
      <c r="A214" s="31"/>
      <c r="B214" s="32"/>
      <c r="C214" s="31"/>
      <c r="D214" s="165" t="s">
        <v>233</v>
      </c>
      <c r="E214" s="31"/>
      <c r="F214" s="181" t="s">
        <v>1015</v>
      </c>
      <c r="G214" s="31"/>
      <c r="H214" s="31"/>
      <c r="I214" s="182"/>
      <c r="J214" s="31"/>
      <c r="K214" s="31"/>
      <c r="L214" s="32"/>
      <c r="M214" s="183"/>
      <c r="N214" s="184"/>
      <c r="O214" s="60"/>
      <c r="P214" s="60"/>
      <c r="Q214" s="60"/>
      <c r="R214" s="60"/>
      <c r="S214" s="60"/>
      <c r="T214" s="6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T214" s="16" t="s">
        <v>233</v>
      </c>
      <c r="AU214" s="16" t="s">
        <v>73</v>
      </c>
    </row>
    <row r="215" spans="1:65" s="2" customFormat="1" ht="16.5" customHeight="1">
      <c r="A215" s="31"/>
      <c r="B215" s="149"/>
      <c r="C215" s="150" t="s">
        <v>536</v>
      </c>
      <c r="D215" s="150" t="s">
        <v>130</v>
      </c>
      <c r="E215" s="151" t="s">
        <v>1016</v>
      </c>
      <c r="F215" s="152" t="s">
        <v>1010</v>
      </c>
      <c r="G215" s="153" t="s">
        <v>265</v>
      </c>
      <c r="H215" s="154">
        <v>14</v>
      </c>
      <c r="I215" s="155"/>
      <c r="J215" s="156">
        <f>ROUND(I215*H215,2)</f>
        <v>0</v>
      </c>
      <c r="K215" s="157"/>
      <c r="L215" s="32"/>
      <c r="M215" s="158" t="s">
        <v>1</v>
      </c>
      <c r="N215" s="159" t="s">
        <v>39</v>
      </c>
      <c r="O215" s="60"/>
      <c r="P215" s="160">
        <f>O215*H215</f>
        <v>0</v>
      </c>
      <c r="Q215" s="160">
        <v>0</v>
      </c>
      <c r="R215" s="160">
        <f>Q215*H215</f>
        <v>0</v>
      </c>
      <c r="S215" s="160">
        <v>0</v>
      </c>
      <c r="T215" s="161">
        <f>S215*H215</f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62" t="s">
        <v>134</v>
      </c>
      <c r="AT215" s="162" t="s">
        <v>130</v>
      </c>
      <c r="AU215" s="162" t="s">
        <v>73</v>
      </c>
      <c r="AY215" s="16" t="s">
        <v>127</v>
      </c>
      <c r="BE215" s="163">
        <f>IF(N215="základná",J215,0)</f>
        <v>0</v>
      </c>
      <c r="BF215" s="163">
        <f>IF(N215="znížená",J215,0)</f>
        <v>0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6" t="s">
        <v>135</v>
      </c>
      <c r="BK215" s="163">
        <f>ROUND(I215*H215,2)</f>
        <v>0</v>
      </c>
      <c r="BL215" s="16" t="s">
        <v>134</v>
      </c>
      <c r="BM215" s="162" t="s">
        <v>1017</v>
      </c>
    </row>
    <row r="216" spans="1:65" s="2" customFormat="1" ht="38.4">
      <c r="A216" s="31"/>
      <c r="B216" s="32"/>
      <c r="C216" s="31"/>
      <c r="D216" s="165" t="s">
        <v>233</v>
      </c>
      <c r="E216" s="31"/>
      <c r="F216" s="181" t="s">
        <v>1218</v>
      </c>
      <c r="G216" s="31"/>
      <c r="H216" s="31"/>
      <c r="I216" s="182"/>
      <c r="J216" s="31"/>
      <c r="K216" s="31"/>
      <c r="L216" s="32"/>
      <c r="M216" s="183"/>
      <c r="N216" s="184"/>
      <c r="O216" s="60"/>
      <c r="P216" s="60"/>
      <c r="Q216" s="60"/>
      <c r="R216" s="60"/>
      <c r="S216" s="60"/>
      <c r="T216" s="6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T216" s="16" t="s">
        <v>233</v>
      </c>
      <c r="AU216" s="16" t="s">
        <v>73</v>
      </c>
    </row>
    <row r="217" spans="1:65" s="2" customFormat="1" ht="16.5" customHeight="1">
      <c r="A217" s="31"/>
      <c r="B217" s="149"/>
      <c r="C217" s="150" t="s">
        <v>540</v>
      </c>
      <c r="D217" s="150" t="s">
        <v>130</v>
      </c>
      <c r="E217" s="151" t="s">
        <v>1018</v>
      </c>
      <c r="F217" s="152" t="s">
        <v>1019</v>
      </c>
      <c r="G217" s="153" t="s">
        <v>265</v>
      </c>
      <c r="H217" s="154">
        <v>10</v>
      </c>
      <c r="I217" s="155"/>
      <c r="J217" s="156">
        <f>ROUND(I217*H217,2)</f>
        <v>0</v>
      </c>
      <c r="K217" s="157"/>
      <c r="L217" s="32"/>
      <c r="M217" s="158" t="s">
        <v>1</v>
      </c>
      <c r="N217" s="159" t="s">
        <v>39</v>
      </c>
      <c r="O217" s="60"/>
      <c r="P217" s="160">
        <f>O217*H217</f>
        <v>0</v>
      </c>
      <c r="Q217" s="160">
        <v>0</v>
      </c>
      <c r="R217" s="160">
        <f>Q217*H217</f>
        <v>0</v>
      </c>
      <c r="S217" s="160">
        <v>0</v>
      </c>
      <c r="T217" s="161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62" t="s">
        <v>134</v>
      </c>
      <c r="AT217" s="162" t="s">
        <v>130</v>
      </c>
      <c r="AU217" s="162" t="s">
        <v>73</v>
      </c>
      <c r="AY217" s="16" t="s">
        <v>127</v>
      </c>
      <c r="BE217" s="163">
        <f>IF(N217="základná",J217,0)</f>
        <v>0</v>
      </c>
      <c r="BF217" s="163">
        <f>IF(N217="znížená",J217,0)</f>
        <v>0</v>
      </c>
      <c r="BG217" s="163">
        <f>IF(N217="zákl. prenesená",J217,0)</f>
        <v>0</v>
      </c>
      <c r="BH217" s="163">
        <f>IF(N217="zníž. prenesená",J217,0)</f>
        <v>0</v>
      </c>
      <c r="BI217" s="163">
        <f>IF(N217="nulová",J217,0)</f>
        <v>0</v>
      </c>
      <c r="BJ217" s="16" t="s">
        <v>135</v>
      </c>
      <c r="BK217" s="163">
        <f>ROUND(I217*H217,2)</f>
        <v>0</v>
      </c>
      <c r="BL217" s="16" t="s">
        <v>134</v>
      </c>
      <c r="BM217" s="162" t="s">
        <v>1020</v>
      </c>
    </row>
    <row r="218" spans="1:65" s="2" customFormat="1" ht="19.2">
      <c r="A218" s="31"/>
      <c r="B218" s="32"/>
      <c r="C218" s="31"/>
      <c r="D218" s="165" t="s">
        <v>233</v>
      </c>
      <c r="E218" s="31"/>
      <c r="F218" s="181" t="s">
        <v>1021</v>
      </c>
      <c r="G218" s="31"/>
      <c r="H218" s="31"/>
      <c r="I218" s="182"/>
      <c r="J218" s="31"/>
      <c r="K218" s="31"/>
      <c r="L218" s="32"/>
      <c r="M218" s="183"/>
      <c r="N218" s="184"/>
      <c r="O218" s="60"/>
      <c r="P218" s="60"/>
      <c r="Q218" s="60"/>
      <c r="R218" s="60"/>
      <c r="S218" s="60"/>
      <c r="T218" s="6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T218" s="16" t="s">
        <v>233</v>
      </c>
      <c r="AU218" s="16" t="s">
        <v>73</v>
      </c>
    </row>
    <row r="219" spans="1:65" s="2" customFormat="1" ht="16.5" customHeight="1">
      <c r="A219" s="31"/>
      <c r="B219" s="149"/>
      <c r="C219" s="150" t="s">
        <v>544</v>
      </c>
      <c r="D219" s="150" t="s">
        <v>130</v>
      </c>
      <c r="E219" s="151" t="s">
        <v>1022</v>
      </c>
      <c r="F219" s="152" t="s">
        <v>1019</v>
      </c>
      <c r="G219" s="153" t="s">
        <v>265</v>
      </c>
      <c r="H219" s="154">
        <v>50</v>
      </c>
      <c r="I219" s="155"/>
      <c r="J219" s="156">
        <f>ROUND(I219*H219,2)</f>
        <v>0</v>
      </c>
      <c r="K219" s="157"/>
      <c r="L219" s="32"/>
      <c r="M219" s="158" t="s">
        <v>1</v>
      </c>
      <c r="N219" s="159" t="s">
        <v>39</v>
      </c>
      <c r="O219" s="60"/>
      <c r="P219" s="160">
        <f>O219*H219</f>
        <v>0</v>
      </c>
      <c r="Q219" s="160">
        <v>0</v>
      </c>
      <c r="R219" s="160">
        <f>Q219*H219</f>
        <v>0</v>
      </c>
      <c r="S219" s="160">
        <v>0</v>
      </c>
      <c r="T219" s="161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62" t="s">
        <v>134</v>
      </c>
      <c r="AT219" s="162" t="s">
        <v>130</v>
      </c>
      <c r="AU219" s="162" t="s">
        <v>73</v>
      </c>
      <c r="AY219" s="16" t="s">
        <v>127</v>
      </c>
      <c r="BE219" s="163">
        <f>IF(N219="základná",J219,0)</f>
        <v>0</v>
      </c>
      <c r="BF219" s="163">
        <f>IF(N219="znížená",J219,0)</f>
        <v>0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6" t="s">
        <v>135</v>
      </c>
      <c r="BK219" s="163">
        <f>ROUND(I219*H219,2)</f>
        <v>0</v>
      </c>
      <c r="BL219" s="16" t="s">
        <v>134</v>
      </c>
      <c r="BM219" s="162" t="s">
        <v>1023</v>
      </c>
    </row>
    <row r="220" spans="1:65" s="2" customFormat="1" ht="19.2">
      <c r="A220" s="31"/>
      <c r="B220" s="32"/>
      <c r="C220" s="31"/>
      <c r="D220" s="165" t="s">
        <v>233</v>
      </c>
      <c r="E220" s="31"/>
      <c r="F220" s="181" t="s">
        <v>1024</v>
      </c>
      <c r="G220" s="31"/>
      <c r="H220" s="31"/>
      <c r="I220" s="182"/>
      <c r="J220" s="31"/>
      <c r="K220" s="31"/>
      <c r="L220" s="32"/>
      <c r="M220" s="183"/>
      <c r="N220" s="184"/>
      <c r="O220" s="60"/>
      <c r="P220" s="60"/>
      <c r="Q220" s="60"/>
      <c r="R220" s="60"/>
      <c r="S220" s="60"/>
      <c r="T220" s="6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T220" s="16" t="s">
        <v>233</v>
      </c>
      <c r="AU220" s="16" t="s">
        <v>73</v>
      </c>
    </row>
    <row r="221" spans="1:65" s="2" customFormat="1" ht="16.5" customHeight="1">
      <c r="A221" s="31"/>
      <c r="B221" s="149"/>
      <c r="C221" s="150" t="s">
        <v>548</v>
      </c>
      <c r="D221" s="150" t="s">
        <v>130</v>
      </c>
      <c r="E221" s="151" t="s">
        <v>1025</v>
      </c>
      <c r="F221" s="152" t="s">
        <v>1010</v>
      </c>
      <c r="G221" s="153" t="s">
        <v>160</v>
      </c>
      <c r="H221" s="154">
        <v>50</v>
      </c>
      <c r="I221" s="155"/>
      <c r="J221" s="156">
        <f>ROUND(I221*H221,2)</f>
        <v>0</v>
      </c>
      <c r="K221" s="157"/>
      <c r="L221" s="32"/>
      <c r="M221" s="158" t="s">
        <v>1</v>
      </c>
      <c r="N221" s="159" t="s">
        <v>39</v>
      </c>
      <c r="O221" s="60"/>
      <c r="P221" s="160">
        <f>O221*H221</f>
        <v>0</v>
      </c>
      <c r="Q221" s="160">
        <v>0</v>
      </c>
      <c r="R221" s="160">
        <f>Q221*H221</f>
        <v>0</v>
      </c>
      <c r="S221" s="160">
        <v>0</v>
      </c>
      <c r="T221" s="161">
        <f>S221*H221</f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62" t="s">
        <v>134</v>
      </c>
      <c r="AT221" s="162" t="s">
        <v>130</v>
      </c>
      <c r="AU221" s="162" t="s">
        <v>73</v>
      </c>
      <c r="AY221" s="16" t="s">
        <v>127</v>
      </c>
      <c r="BE221" s="163">
        <f>IF(N221="základná",J221,0)</f>
        <v>0</v>
      </c>
      <c r="BF221" s="163">
        <f>IF(N221="znížená",J221,0)</f>
        <v>0</v>
      </c>
      <c r="BG221" s="163">
        <f>IF(N221="zákl. prenesená",J221,0)</f>
        <v>0</v>
      </c>
      <c r="BH221" s="163">
        <f>IF(N221="zníž. prenesená",J221,0)</f>
        <v>0</v>
      </c>
      <c r="BI221" s="163">
        <f>IF(N221="nulová",J221,0)</f>
        <v>0</v>
      </c>
      <c r="BJ221" s="16" t="s">
        <v>135</v>
      </c>
      <c r="BK221" s="163">
        <f>ROUND(I221*H221,2)</f>
        <v>0</v>
      </c>
      <c r="BL221" s="16" t="s">
        <v>134</v>
      </c>
      <c r="BM221" s="162" t="s">
        <v>1026</v>
      </c>
    </row>
    <row r="222" spans="1:65" s="2" customFormat="1" ht="28.8">
      <c r="A222" s="31"/>
      <c r="B222" s="32"/>
      <c r="C222" s="31"/>
      <c r="D222" s="165" t="s">
        <v>233</v>
      </c>
      <c r="E222" s="31"/>
      <c r="F222" s="181" t="s">
        <v>1027</v>
      </c>
      <c r="G222" s="31"/>
      <c r="H222" s="31"/>
      <c r="I222" s="182"/>
      <c r="J222" s="31"/>
      <c r="K222" s="31"/>
      <c r="L222" s="32"/>
      <c r="M222" s="183"/>
      <c r="N222" s="184"/>
      <c r="O222" s="60"/>
      <c r="P222" s="60"/>
      <c r="Q222" s="60"/>
      <c r="R222" s="60"/>
      <c r="S222" s="60"/>
      <c r="T222" s="6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T222" s="16" t="s">
        <v>233</v>
      </c>
      <c r="AU222" s="16" t="s">
        <v>73</v>
      </c>
    </row>
    <row r="223" spans="1:65" s="2" customFormat="1" ht="16.5" customHeight="1">
      <c r="A223" s="31"/>
      <c r="B223" s="149"/>
      <c r="C223" s="150" t="s">
        <v>552</v>
      </c>
      <c r="D223" s="150" t="s">
        <v>130</v>
      </c>
      <c r="E223" s="151" t="s">
        <v>1028</v>
      </c>
      <c r="F223" s="152" t="s">
        <v>1029</v>
      </c>
      <c r="G223" s="153" t="s">
        <v>265</v>
      </c>
      <c r="H223" s="154">
        <v>1</v>
      </c>
      <c r="I223" s="155"/>
      <c r="J223" s="156">
        <f>ROUND(I223*H223,2)</f>
        <v>0</v>
      </c>
      <c r="K223" s="157"/>
      <c r="L223" s="32"/>
      <c r="M223" s="158" t="s">
        <v>1</v>
      </c>
      <c r="N223" s="159" t="s">
        <v>39</v>
      </c>
      <c r="O223" s="60"/>
      <c r="P223" s="160">
        <f>O223*H223</f>
        <v>0</v>
      </c>
      <c r="Q223" s="160">
        <v>0</v>
      </c>
      <c r="R223" s="160">
        <f>Q223*H223</f>
        <v>0</v>
      </c>
      <c r="S223" s="160">
        <v>0</v>
      </c>
      <c r="T223" s="161">
        <f>S223*H223</f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62" t="s">
        <v>134</v>
      </c>
      <c r="AT223" s="162" t="s">
        <v>130</v>
      </c>
      <c r="AU223" s="162" t="s">
        <v>73</v>
      </c>
      <c r="AY223" s="16" t="s">
        <v>127</v>
      </c>
      <c r="BE223" s="163">
        <f>IF(N223="základná",J223,0)</f>
        <v>0</v>
      </c>
      <c r="BF223" s="163">
        <f>IF(N223="znížená",J223,0)</f>
        <v>0</v>
      </c>
      <c r="BG223" s="163">
        <f>IF(N223="zákl. prenesená",J223,0)</f>
        <v>0</v>
      </c>
      <c r="BH223" s="163">
        <f>IF(N223="zníž. prenesená",J223,0)</f>
        <v>0</v>
      </c>
      <c r="BI223" s="163">
        <f>IF(N223="nulová",J223,0)</f>
        <v>0</v>
      </c>
      <c r="BJ223" s="16" t="s">
        <v>135</v>
      </c>
      <c r="BK223" s="163">
        <f>ROUND(I223*H223,2)</f>
        <v>0</v>
      </c>
      <c r="BL223" s="16" t="s">
        <v>134</v>
      </c>
      <c r="BM223" s="162" t="s">
        <v>1030</v>
      </c>
    </row>
    <row r="224" spans="1:65" s="2" customFormat="1" ht="19.2">
      <c r="A224" s="31"/>
      <c r="B224" s="32"/>
      <c r="C224" s="31"/>
      <c r="D224" s="165" t="s">
        <v>233</v>
      </c>
      <c r="E224" s="31"/>
      <c r="F224" s="181" t="s">
        <v>1031</v>
      </c>
      <c r="G224" s="31"/>
      <c r="H224" s="31"/>
      <c r="I224" s="182"/>
      <c r="J224" s="31"/>
      <c r="K224" s="31"/>
      <c r="L224" s="32"/>
      <c r="M224" s="183"/>
      <c r="N224" s="184"/>
      <c r="O224" s="60"/>
      <c r="P224" s="60"/>
      <c r="Q224" s="60"/>
      <c r="R224" s="60"/>
      <c r="S224" s="60"/>
      <c r="T224" s="6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T224" s="16" t="s">
        <v>233</v>
      </c>
      <c r="AU224" s="16" t="s">
        <v>73</v>
      </c>
    </row>
    <row r="225" spans="1:65" s="2" customFormat="1" ht="16.5" customHeight="1">
      <c r="A225" s="31"/>
      <c r="B225" s="149"/>
      <c r="C225" s="150" t="s">
        <v>556</v>
      </c>
      <c r="D225" s="150" t="s">
        <v>130</v>
      </c>
      <c r="E225" s="151" t="s">
        <v>1032</v>
      </c>
      <c r="F225" s="152" t="s">
        <v>1033</v>
      </c>
      <c r="G225" s="153" t="s">
        <v>265</v>
      </c>
      <c r="H225" s="154">
        <v>10</v>
      </c>
      <c r="I225" s="155"/>
      <c r="J225" s="156">
        <f>ROUND(I225*H225,2)</f>
        <v>0</v>
      </c>
      <c r="K225" s="157"/>
      <c r="L225" s="32"/>
      <c r="M225" s="158" t="s">
        <v>1</v>
      </c>
      <c r="N225" s="159" t="s">
        <v>39</v>
      </c>
      <c r="O225" s="60"/>
      <c r="P225" s="160">
        <f>O225*H225</f>
        <v>0</v>
      </c>
      <c r="Q225" s="160">
        <v>0</v>
      </c>
      <c r="R225" s="160">
        <f>Q225*H225</f>
        <v>0</v>
      </c>
      <c r="S225" s="160">
        <v>0</v>
      </c>
      <c r="T225" s="161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62" t="s">
        <v>134</v>
      </c>
      <c r="AT225" s="162" t="s">
        <v>130</v>
      </c>
      <c r="AU225" s="162" t="s">
        <v>73</v>
      </c>
      <c r="AY225" s="16" t="s">
        <v>127</v>
      </c>
      <c r="BE225" s="163">
        <f>IF(N225="základná",J225,0)</f>
        <v>0</v>
      </c>
      <c r="BF225" s="163">
        <f>IF(N225="znížená",J225,0)</f>
        <v>0</v>
      </c>
      <c r="BG225" s="163">
        <f>IF(N225="zákl. prenesená",J225,0)</f>
        <v>0</v>
      </c>
      <c r="BH225" s="163">
        <f>IF(N225="zníž. prenesená",J225,0)</f>
        <v>0</v>
      </c>
      <c r="BI225" s="163">
        <f>IF(N225="nulová",J225,0)</f>
        <v>0</v>
      </c>
      <c r="BJ225" s="16" t="s">
        <v>135</v>
      </c>
      <c r="BK225" s="163">
        <f>ROUND(I225*H225,2)</f>
        <v>0</v>
      </c>
      <c r="BL225" s="16" t="s">
        <v>134</v>
      </c>
      <c r="BM225" s="162" t="s">
        <v>1034</v>
      </c>
    </row>
    <row r="226" spans="1:65" s="2" customFormat="1" ht="19.2">
      <c r="A226" s="31"/>
      <c r="B226" s="32"/>
      <c r="C226" s="31"/>
      <c r="D226" s="165" t="s">
        <v>233</v>
      </c>
      <c r="E226" s="31"/>
      <c r="F226" s="181" t="s">
        <v>1035</v>
      </c>
      <c r="G226" s="31"/>
      <c r="H226" s="31"/>
      <c r="I226" s="182"/>
      <c r="J226" s="31"/>
      <c r="K226" s="31"/>
      <c r="L226" s="32"/>
      <c r="M226" s="183"/>
      <c r="N226" s="184"/>
      <c r="O226" s="60"/>
      <c r="P226" s="60"/>
      <c r="Q226" s="60"/>
      <c r="R226" s="60"/>
      <c r="S226" s="60"/>
      <c r="T226" s="6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T226" s="16" t="s">
        <v>233</v>
      </c>
      <c r="AU226" s="16" t="s">
        <v>73</v>
      </c>
    </row>
    <row r="227" spans="1:65" s="2" customFormat="1" ht="16.5" customHeight="1">
      <c r="A227" s="31"/>
      <c r="B227" s="149"/>
      <c r="C227" s="150" t="s">
        <v>560</v>
      </c>
      <c r="D227" s="150" t="s">
        <v>130</v>
      </c>
      <c r="E227" s="151" t="s">
        <v>1036</v>
      </c>
      <c r="F227" s="152" t="s">
        <v>1037</v>
      </c>
      <c r="G227" s="153" t="s">
        <v>1038</v>
      </c>
      <c r="H227" s="154">
        <v>1</v>
      </c>
      <c r="I227" s="155"/>
      <c r="J227" s="156">
        <f>ROUND(I227*H227,2)</f>
        <v>0</v>
      </c>
      <c r="K227" s="157"/>
      <c r="L227" s="32"/>
      <c r="M227" s="158" t="s">
        <v>1</v>
      </c>
      <c r="N227" s="159" t="s">
        <v>39</v>
      </c>
      <c r="O227" s="60"/>
      <c r="P227" s="160">
        <f>O227*H227</f>
        <v>0</v>
      </c>
      <c r="Q227" s="160">
        <v>0</v>
      </c>
      <c r="R227" s="160">
        <f>Q227*H227</f>
        <v>0</v>
      </c>
      <c r="S227" s="160">
        <v>0</v>
      </c>
      <c r="T227" s="161">
        <f>S227*H227</f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62" t="s">
        <v>134</v>
      </c>
      <c r="AT227" s="162" t="s">
        <v>130</v>
      </c>
      <c r="AU227" s="162" t="s">
        <v>73</v>
      </c>
      <c r="AY227" s="16" t="s">
        <v>127</v>
      </c>
      <c r="BE227" s="163">
        <f>IF(N227="základná",J227,0)</f>
        <v>0</v>
      </c>
      <c r="BF227" s="163">
        <f>IF(N227="znížená",J227,0)</f>
        <v>0</v>
      </c>
      <c r="BG227" s="163">
        <f>IF(N227="zákl. prenesená",J227,0)</f>
        <v>0</v>
      </c>
      <c r="BH227" s="163">
        <f>IF(N227="zníž. prenesená",J227,0)</f>
        <v>0</v>
      </c>
      <c r="BI227" s="163">
        <f>IF(N227="nulová",J227,0)</f>
        <v>0</v>
      </c>
      <c r="BJ227" s="16" t="s">
        <v>135</v>
      </c>
      <c r="BK227" s="163">
        <f>ROUND(I227*H227,2)</f>
        <v>0</v>
      </c>
      <c r="BL227" s="16" t="s">
        <v>134</v>
      </c>
      <c r="BM227" s="162" t="s">
        <v>1039</v>
      </c>
    </row>
    <row r="228" spans="1:65" s="2" customFormat="1" ht="19.2">
      <c r="A228" s="31"/>
      <c r="B228" s="32"/>
      <c r="C228" s="31"/>
      <c r="D228" s="165" t="s">
        <v>233</v>
      </c>
      <c r="E228" s="31"/>
      <c r="F228" s="181" t="s">
        <v>1040</v>
      </c>
      <c r="G228" s="31"/>
      <c r="H228" s="31"/>
      <c r="I228" s="182"/>
      <c r="J228" s="31"/>
      <c r="K228" s="31"/>
      <c r="L228" s="32"/>
      <c r="M228" s="183"/>
      <c r="N228" s="184"/>
      <c r="O228" s="60"/>
      <c r="P228" s="60"/>
      <c r="Q228" s="60"/>
      <c r="R228" s="60"/>
      <c r="S228" s="60"/>
      <c r="T228" s="6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T228" s="16" t="s">
        <v>233</v>
      </c>
      <c r="AU228" s="16" t="s">
        <v>73</v>
      </c>
    </row>
    <row r="229" spans="1:65" s="2" customFormat="1" ht="16.5" customHeight="1">
      <c r="A229" s="31"/>
      <c r="B229" s="149"/>
      <c r="C229" s="150" t="s">
        <v>564</v>
      </c>
      <c r="D229" s="150" t="s">
        <v>130</v>
      </c>
      <c r="E229" s="151" t="s">
        <v>1041</v>
      </c>
      <c r="F229" s="152" t="s">
        <v>1037</v>
      </c>
      <c r="G229" s="153" t="s">
        <v>1038</v>
      </c>
      <c r="H229" s="154">
        <v>2</v>
      </c>
      <c r="I229" s="155"/>
      <c r="J229" s="156">
        <f>ROUND(I229*H229,2)</f>
        <v>0</v>
      </c>
      <c r="K229" s="157"/>
      <c r="L229" s="32"/>
      <c r="M229" s="158" t="s">
        <v>1</v>
      </c>
      <c r="N229" s="159" t="s">
        <v>39</v>
      </c>
      <c r="O229" s="60"/>
      <c r="P229" s="160">
        <f>O229*H229</f>
        <v>0</v>
      </c>
      <c r="Q229" s="160">
        <v>0</v>
      </c>
      <c r="R229" s="160">
        <f>Q229*H229</f>
        <v>0</v>
      </c>
      <c r="S229" s="160">
        <v>0</v>
      </c>
      <c r="T229" s="161">
        <f>S229*H229</f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62" t="s">
        <v>134</v>
      </c>
      <c r="AT229" s="162" t="s">
        <v>130</v>
      </c>
      <c r="AU229" s="162" t="s">
        <v>73</v>
      </c>
      <c r="AY229" s="16" t="s">
        <v>127</v>
      </c>
      <c r="BE229" s="163">
        <f>IF(N229="základná",J229,0)</f>
        <v>0</v>
      </c>
      <c r="BF229" s="163">
        <f>IF(N229="znížená",J229,0)</f>
        <v>0</v>
      </c>
      <c r="BG229" s="163">
        <f>IF(N229="zákl. prenesená",J229,0)</f>
        <v>0</v>
      </c>
      <c r="BH229" s="163">
        <f>IF(N229="zníž. prenesená",J229,0)</f>
        <v>0</v>
      </c>
      <c r="BI229" s="163">
        <f>IF(N229="nulová",J229,0)</f>
        <v>0</v>
      </c>
      <c r="BJ229" s="16" t="s">
        <v>135</v>
      </c>
      <c r="BK229" s="163">
        <f>ROUND(I229*H229,2)</f>
        <v>0</v>
      </c>
      <c r="BL229" s="16" t="s">
        <v>134</v>
      </c>
      <c r="BM229" s="162" t="s">
        <v>1042</v>
      </c>
    </row>
    <row r="230" spans="1:65" s="2" customFormat="1" ht="19.2">
      <c r="A230" s="31"/>
      <c r="B230" s="32"/>
      <c r="C230" s="31"/>
      <c r="D230" s="165" t="s">
        <v>233</v>
      </c>
      <c r="E230" s="31"/>
      <c r="F230" s="181" t="s">
        <v>1043</v>
      </c>
      <c r="G230" s="31"/>
      <c r="H230" s="31"/>
      <c r="I230" s="182"/>
      <c r="J230" s="31"/>
      <c r="K230" s="31"/>
      <c r="L230" s="32"/>
      <c r="M230" s="183"/>
      <c r="N230" s="184"/>
      <c r="O230" s="60"/>
      <c r="P230" s="60"/>
      <c r="Q230" s="60"/>
      <c r="R230" s="60"/>
      <c r="S230" s="60"/>
      <c r="T230" s="6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T230" s="16" t="s">
        <v>233</v>
      </c>
      <c r="AU230" s="16" t="s">
        <v>73</v>
      </c>
    </row>
    <row r="231" spans="1:65" s="2" customFormat="1" ht="16.5" customHeight="1">
      <c r="A231" s="31"/>
      <c r="B231" s="149"/>
      <c r="C231" s="150" t="s">
        <v>568</v>
      </c>
      <c r="D231" s="150" t="s">
        <v>130</v>
      </c>
      <c r="E231" s="151" t="s">
        <v>1044</v>
      </c>
      <c r="F231" s="152" t="s">
        <v>1037</v>
      </c>
      <c r="G231" s="153" t="s">
        <v>1038</v>
      </c>
      <c r="H231" s="154">
        <v>2</v>
      </c>
      <c r="I231" s="155"/>
      <c r="J231" s="156">
        <f>ROUND(I231*H231,2)</f>
        <v>0</v>
      </c>
      <c r="K231" s="157"/>
      <c r="L231" s="32"/>
      <c r="M231" s="158" t="s">
        <v>1</v>
      </c>
      <c r="N231" s="159" t="s">
        <v>39</v>
      </c>
      <c r="O231" s="60"/>
      <c r="P231" s="160">
        <f>O231*H231</f>
        <v>0</v>
      </c>
      <c r="Q231" s="160">
        <v>0</v>
      </c>
      <c r="R231" s="160">
        <f>Q231*H231</f>
        <v>0</v>
      </c>
      <c r="S231" s="160">
        <v>0</v>
      </c>
      <c r="T231" s="161">
        <f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62" t="s">
        <v>134</v>
      </c>
      <c r="AT231" s="162" t="s">
        <v>130</v>
      </c>
      <c r="AU231" s="162" t="s">
        <v>73</v>
      </c>
      <c r="AY231" s="16" t="s">
        <v>127</v>
      </c>
      <c r="BE231" s="163">
        <f>IF(N231="základná",J231,0)</f>
        <v>0</v>
      </c>
      <c r="BF231" s="163">
        <f>IF(N231="znížená",J231,0)</f>
        <v>0</v>
      </c>
      <c r="BG231" s="163">
        <f>IF(N231="zákl. prenesená",J231,0)</f>
        <v>0</v>
      </c>
      <c r="BH231" s="163">
        <f>IF(N231="zníž. prenesená",J231,0)</f>
        <v>0</v>
      </c>
      <c r="BI231" s="163">
        <f>IF(N231="nulová",J231,0)</f>
        <v>0</v>
      </c>
      <c r="BJ231" s="16" t="s">
        <v>135</v>
      </c>
      <c r="BK231" s="163">
        <f>ROUND(I231*H231,2)</f>
        <v>0</v>
      </c>
      <c r="BL231" s="16" t="s">
        <v>134</v>
      </c>
      <c r="BM231" s="162" t="s">
        <v>1045</v>
      </c>
    </row>
    <row r="232" spans="1:65" s="2" customFormat="1" ht="19.2">
      <c r="A232" s="31"/>
      <c r="B232" s="32"/>
      <c r="C232" s="31"/>
      <c r="D232" s="165" t="s">
        <v>233</v>
      </c>
      <c r="E232" s="31"/>
      <c r="F232" s="181" t="s">
        <v>1046</v>
      </c>
      <c r="G232" s="31"/>
      <c r="H232" s="31"/>
      <c r="I232" s="182"/>
      <c r="J232" s="31"/>
      <c r="K232" s="31"/>
      <c r="L232" s="32"/>
      <c r="M232" s="183"/>
      <c r="N232" s="184"/>
      <c r="O232" s="60"/>
      <c r="P232" s="60"/>
      <c r="Q232" s="60"/>
      <c r="R232" s="60"/>
      <c r="S232" s="60"/>
      <c r="T232" s="6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T232" s="16" t="s">
        <v>233</v>
      </c>
      <c r="AU232" s="16" t="s">
        <v>73</v>
      </c>
    </row>
    <row r="233" spans="1:65" s="2" customFormat="1" ht="16.5" customHeight="1">
      <c r="A233" s="31"/>
      <c r="B233" s="149"/>
      <c r="C233" s="150" t="s">
        <v>572</v>
      </c>
      <c r="D233" s="150" t="s">
        <v>130</v>
      </c>
      <c r="E233" s="151" t="s">
        <v>1047</v>
      </c>
      <c r="F233" s="152" t="s">
        <v>1037</v>
      </c>
      <c r="G233" s="153" t="s">
        <v>1038</v>
      </c>
      <c r="H233" s="154">
        <v>2</v>
      </c>
      <c r="I233" s="155"/>
      <c r="J233" s="156">
        <f>ROUND(I233*H233,2)</f>
        <v>0</v>
      </c>
      <c r="K233" s="157"/>
      <c r="L233" s="32"/>
      <c r="M233" s="158" t="s">
        <v>1</v>
      </c>
      <c r="N233" s="159" t="s">
        <v>39</v>
      </c>
      <c r="O233" s="60"/>
      <c r="P233" s="160">
        <f>O233*H233</f>
        <v>0</v>
      </c>
      <c r="Q233" s="160">
        <v>0</v>
      </c>
      <c r="R233" s="160">
        <f>Q233*H233</f>
        <v>0</v>
      </c>
      <c r="S233" s="160">
        <v>0</v>
      </c>
      <c r="T233" s="161">
        <f>S233*H233</f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62" t="s">
        <v>134</v>
      </c>
      <c r="AT233" s="162" t="s">
        <v>130</v>
      </c>
      <c r="AU233" s="162" t="s">
        <v>73</v>
      </c>
      <c r="AY233" s="16" t="s">
        <v>127</v>
      </c>
      <c r="BE233" s="163">
        <f>IF(N233="základná",J233,0)</f>
        <v>0</v>
      </c>
      <c r="BF233" s="163">
        <f>IF(N233="znížená",J233,0)</f>
        <v>0</v>
      </c>
      <c r="BG233" s="163">
        <f>IF(N233="zákl. prenesená",J233,0)</f>
        <v>0</v>
      </c>
      <c r="BH233" s="163">
        <f>IF(N233="zníž. prenesená",J233,0)</f>
        <v>0</v>
      </c>
      <c r="BI233" s="163">
        <f>IF(N233="nulová",J233,0)</f>
        <v>0</v>
      </c>
      <c r="BJ233" s="16" t="s">
        <v>135</v>
      </c>
      <c r="BK233" s="163">
        <f>ROUND(I233*H233,2)</f>
        <v>0</v>
      </c>
      <c r="BL233" s="16" t="s">
        <v>134</v>
      </c>
      <c r="BM233" s="162" t="s">
        <v>1048</v>
      </c>
    </row>
    <row r="234" spans="1:65" s="2" customFormat="1" ht="28.8">
      <c r="A234" s="31"/>
      <c r="B234" s="32"/>
      <c r="C234" s="31"/>
      <c r="D234" s="165" t="s">
        <v>233</v>
      </c>
      <c r="E234" s="31"/>
      <c r="F234" s="181" t="s">
        <v>1049</v>
      </c>
      <c r="G234" s="31"/>
      <c r="H234" s="31"/>
      <c r="I234" s="182"/>
      <c r="J234" s="31"/>
      <c r="K234" s="31"/>
      <c r="L234" s="32"/>
      <c r="M234" s="183"/>
      <c r="N234" s="184"/>
      <c r="O234" s="60"/>
      <c r="P234" s="60"/>
      <c r="Q234" s="60"/>
      <c r="R234" s="60"/>
      <c r="S234" s="60"/>
      <c r="T234" s="6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T234" s="16" t="s">
        <v>233</v>
      </c>
      <c r="AU234" s="16" t="s">
        <v>73</v>
      </c>
    </row>
    <row r="235" spans="1:65" s="2" customFormat="1" ht="16.5" customHeight="1">
      <c r="A235" s="31"/>
      <c r="B235" s="149"/>
      <c r="C235" s="150" t="s">
        <v>578</v>
      </c>
      <c r="D235" s="150" t="s">
        <v>130</v>
      </c>
      <c r="E235" s="151" t="s">
        <v>1050</v>
      </c>
      <c r="F235" s="152" t="s">
        <v>1037</v>
      </c>
      <c r="G235" s="153" t="s">
        <v>1038</v>
      </c>
      <c r="H235" s="154">
        <v>2</v>
      </c>
      <c r="I235" s="155"/>
      <c r="J235" s="156">
        <f>ROUND(I235*H235,2)</f>
        <v>0</v>
      </c>
      <c r="K235" s="157"/>
      <c r="L235" s="32"/>
      <c r="M235" s="158" t="s">
        <v>1</v>
      </c>
      <c r="N235" s="159" t="s">
        <v>39</v>
      </c>
      <c r="O235" s="60"/>
      <c r="P235" s="160">
        <f>O235*H235</f>
        <v>0</v>
      </c>
      <c r="Q235" s="160">
        <v>0</v>
      </c>
      <c r="R235" s="160">
        <f>Q235*H235</f>
        <v>0</v>
      </c>
      <c r="S235" s="160">
        <v>0</v>
      </c>
      <c r="T235" s="161">
        <f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62" t="s">
        <v>134</v>
      </c>
      <c r="AT235" s="162" t="s">
        <v>130</v>
      </c>
      <c r="AU235" s="162" t="s">
        <v>73</v>
      </c>
      <c r="AY235" s="16" t="s">
        <v>127</v>
      </c>
      <c r="BE235" s="163">
        <f>IF(N235="základná",J235,0)</f>
        <v>0</v>
      </c>
      <c r="BF235" s="163">
        <f>IF(N235="znížená",J235,0)</f>
        <v>0</v>
      </c>
      <c r="BG235" s="163">
        <f>IF(N235="zákl. prenesená",J235,0)</f>
        <v>0</v>
      </c>
      <c r="BH235" s="163">
        <f>IF(N235="zníž. prenesená",J235,0)</f>
        <v>0</v>
      </c>
      <c r="BI235" s="163">
        <f>IF(N235="nulová",J235,0)</f>
        <v>0</v>
      </c>
      <c r="BJ235" s="16" t="s">
        <v>135</v>
      </c>
      <c r="BK235" s="163">
        <f>ROUND(I235*H235,2)</f>
        <v>0</v>
      </c>
      <c r="BL235" s="16" t="s">
        <v>134</v>
      </c>
      <c r="BM235" s="162" t="s">
        <v>1051</v>
      </c>
    </row>
    <row r="236" spans="1:65" s="2" customFormat="1" ht="28.8">
      <c r="A236" s="31"/>
      <c r="B236" s="32"/>
      <c r="C236" s="31"/>
      <c r="D236" s="165" t="s">
        <v>233</v>
      </c>
      <c r="E236" s="31"/>
      <c r="F236" s="181" t="s">
        <v>1052</v>
      </c>
      <c r="G236" s="31"/>
      <c r="H236" s="31"/>
      <c r="I236" s="182"/>
      <c r="J236" s="31"/>
      <c r="K236" s="31"/>
      <c r="L236" s="32"/>
      <c r="M236" s="183"/>
      <c r="N236" s="184"/>
      <c r="O236" s="60"/>
      <c r="P236" s="60"/>
      <c r="Q236" s="60"/>
      <c r="R236" s="60"/>
      <c r="S236" s="60"/>
      <c r="T236" s="6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T236" s="16" t="s">
        <v>233</v>
      </c>
      <c r="AU236" s="16" t="s">
        <v>73</v>
      </c>
    </row>
    <row r="237" spans="1:65" s="2" customFormat="1" ht="16.5" customHeight="1">
      <c r="A237" s="31"/>
      <c r="B237" s="149"/>
      <c r="C237" s="150" t="s">
        <v>582</v>
      </c>
      <c r="D237" s="150" t="s">
        <v>130</v>
      </c>
      <c r="E237" s="151" t="s">
        <v>1053</v>
      </c>
      <c r="F237" s="152" t="s">
        <v>1054</v>
      </c>
      <c r="G237" s="153" t="s">
        <v>1038</v>
      </c>
      <c r="H237" s="154">
        <v>2</v>
      </c>
      <c r="I237" s="155"/>
      <c r="J237" s="156">
        <f>ROUND(I237*H237,2)</f>
        <v>0</v>
      </c>
      <c r="K237" s="157"/>
      <c r="L237" s="32"/>
      <c r="M237" s="158" t="s">
        <v>1</v>
      </c>
      <c r="N237" s="159" t="s">
        <v>39</v>
      </c>
      <c r="O237" s="60"/>
      <c r="P237" s="160">
        <f>O237*H237</f>
        <v>0</v>
      </c>
      <c r="Q237" s="160">
        <v>0</v>
      </c>
      <c r="R237" s="160">
        <f>Q237*H237</f>
        <v>0</v>
      </c>
      <c r="S237" s="160">
        <v>0</v>
      </c>
      <c r="T237" s="161">
        <f>S237*H237</f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62" t="s">
        <v>134</v>
      </c>
      <c r="AT237" s="162" t="s">
        <v>130</v>
      </c>
      <c r="AU237" s="162" t="s">
        <v>73</v>
      </c>
      <c r="AY237" s="16" t="s">
        <v>127</v>
      </c>
      <c r="BE237" s="163">
        <f>IF(N237="základná",J237,0)</f>
        <v>0</v>
      </c>
      <c r="BF237" s="163">
        <f>IF(N237="znížená",J237,0)</f>
        <v>0</v>
      </c>
      <c r="BG237" s="163">
        <f>IF(N237="zákl. prenesená",J237,0)</f>
        <v>0</v>
      </c>
      <c r="BH237" s="163">
        <f>IF(N237="zníž. prenesená",J237,0)</f>
        <v>0</v>
      </c>
      <c r="BI237" s="163">
        <f>IF(N237="nulová",J237,0)</f>
        <v>0</v>
      </c>
      <c r="BJ237" s="16" t="s">
        <v>135</v>
      </c>
      <c r="BK237" s="163">
        <f>ROUND(I237*H237,2)</f>
        <v>0</v>
      </c>
      <c r="BL237" s="16" t="s">
        <v>134</v>
      </c>
      <c r="BM237" s="162" t="s">
        <v>1055</v>
      </c>
    </row>
    <row r="238" spans="1:65" s="2" customFormat="1" ht="19.2">
      <c r="A238" s="31"/>
      <c r="B238" s="32"/>
      <c r="C238" s="31"/>
      <c r="D238" s="165" t="s">
        <v>233</v>
      </c>
      <c r="E238" s="31"/>
      <c r="F238" s="181" t="s">
        <v>1056</v>
      </c>
      <c r="G238" s="31"/>
      <c r="H238" s="31"/>
      <c r="I238" s="182"/>
      <c r="J238" s="31"/>
      <c r="K238" s="31"/>
      <c r="L238" s="32"/>
      <c r="M238" s="183"/>
      <c r="N238" s="184"/>
      <c r="O238" s="60"/>
      <c r="P238" s="60"/>
      <c r="Q238" s="60"/>
      <c r="R238" s="60"/>
      <c r="S238" s="60"/>
      <c r="T238" s="6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T238" s="16" t="s">
        <v>233</v>
      </c>
      <c r="AU238" s="16" t="s">
        <v>73</v>
      </c>
    </row>
    <row r="239" spans="1:65" s="2" customFormat="1" ht="16.5" customHeight="1">
      <c r="A239" s="31"/>
      <c r="B239" s="149"/>
      <c r="C239" s="150" t="s">
        <v>589</v>
      </c>
      <c r="D239" s="150" t="s">
        <v>130</v>
      </c>
      <c r="E239" s="151" t="s">
        <v>1057</v>
      </c>
      <c r="F239" s="152" t="s">
        <v>926</v>
      </c>
      <c r="G239" s="153" t="s">
        <v>901</v>
      </c>
      <c r="H239" s="154">
        <v>1</v>
      </c>
      <c r="I239" s="155"/>
      <c r="J239" s="156">
        <f>ROUND(I239*H239,2)</f>
        <v>0</v>
      </c>
      <c r="K239" s="157"/>
      <c r="L239" s="32"/>
      <c r="M239" s="158" t="s">
        <v>1</v>
      </c>
      <c r="N239" s="159" t="s">
        <v>39</v>
      </c>
      <c r="O239" s="60"/>
      <c r="P239" s="160">
        <f>O239*H239</f>
        <v>0</v>
      </c>
      <c r="Q239" s="160">
        <v>0</v>
      </c>
      <c r="R239" s="160">
        <f>Q239*H239</f>
        <v>0</v>
      </c>
      <c r="S239" s="160">
        <v>0</v>
      </c>
      <c r="T239" s="161">
        <f>S239*H239</f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62" t="s">
        <v>134</v>
      </c>
      <c r="AT239" s="162" t="s">
        <v>130</v>
      </c>
      <c r="AU239" s="162" t="s">
        <v>73</v>
      </c>
      <c r="AY239" s="16" t="s">
        <v>127</v>
      </c>
      <c r="BE239" s="163">
        <f>IF(N239="základná",J239,0)</f>
        <v>0</v>
      </c>
      <c r="BF239" s="163">
        <f>IF(N239="znížená",J239,0)</f>
        <v>0</v>
      </c>
      <c r="BG239" s="163">
        <f>IF(N239="zákl. prenesená",J239,0)</f>
        <v>0</v>
      </c>
      <c r="BH239" s="163">
        <f>IF(N239="zníž. prenesená",J239,0)</f>
        <v>0</v>
      </c>
      <c r="BI239" s="163">
        <f>IF(N239="nulová",J239,0)</f>
        <v>0</v>
      </c>
      <c r="BJ239" s="16" t="s">
        <v>135</v>
      </c>
      <c r="BK239" s="163">
        <f>ROUND(I239*H239,2)</f>
        <v>0</v>
      </c>
      <c r="BL239" s="16" t="s">
        <v>134</v>
      </c>
      <c r="BM239" s="162" t="s">
        <v>1058</v>
      </c>
    </row>
    <row r="240" spans="1:65" s="2" customFormat="1" ht="28.8">
      <c r="A240" s="31"/>
      <c r="B240" s="32"/>
      <c r="C240" s="31"/>
      <c r="D240" s="165" t="s">
        <v>233</v>
      </c>
      <c r="E240" s="31"/>
      <c r="F240" s="181" t="s">
        <v>1059</v>
      </c>
      <c r="G240" s="31"/>
      <c r="H240" s="31"/>
      <c r="I240" s="182"/>
      <c r="J240" s="31"/>
      <c r="K240" s="31"/>
      <c r="L240" s="32"/>
      <c r="M240" s="183"/>
      <c r="N240" s="184"/>
      <c r="O240" s="60"/>
      <c r="P240" s="60"/>
      <c r="Q240" s="60"/>
      <c r="R240" s="60"/>
      <c r="S240" s="60"/>
      <c r="T240" s="6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T240" s="16" t="s">
        <v>233</v>
      </c>
      <c r="AU240" s="16" t="s">
        <v>73</v>
      </c>
    </row>
    <row r="241" spans="1:65" s="2" customFormat="1" ht="16.5" customHeight="1">
      <c r="A241" s="31"/>
      <c r="B241" s="149"/>
      <c r="C241" s="150" t="s">
        <v>594</v>
      </c>
      <c r="D241" s="150" t="s">
        <v>130</v>
      </c>
      <c r="E241" s="151" t="s">
        <v>1060</v>
      </c>
      <c r="F241" s="152" t="s">
        <v>1061</v>
      </c>
      <c r="G241" s="153" t="s">
        <v>1062</v>
      </c>
      <c r="H241" s="154">
        <v>136</v>
      </c>
      <c r="I241" s="155"/>
      <c r="J241" s="156">
        <f>ROUND(I241*H241,2)</f>
        <v>0</v>
      </c>
      <c r="K241" s="157"/>
      <c r="L241" s="32"/>
      <c r="M241" s="158" t="s">
        <v>1</v>
      </c>
      <c r="N241" s="159" t="s">
        <v>39</v>
      </c>
      <c r="O241" s="60"/>
      <c r="P241" s="160">
        <f>O241*H241</f>
        <v>0</v>
      </c>
      <c r="Q241" s="160">
        <v>0</v>
      </c>
      <c r="R241" s="160">
        <f>Q241*H241</f>
        <v>0</v>
      </c>
      <c r="S241" s="160">
        <v>0</v>
      </c>
      <c r="T241" s="161">
        <f>S241*H241</f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62" t="s">
        <v>134</v>
      </c>
      <c r="AT241" s="162" t="s">
        <v>130</v>
      </c>
      <c r="AU241" s="162" t="s">
        <v>73</v>
      </c>
      <c r="AY241" s="16" t="s">
        <v>127</v>
      </c>
      <c r="BE241" s="163">
        <f>IF(N241="základná",J241,0)</f>
        <v>0</v>
      </c>
      <c r="BF241" s="163">
        <f>IF(N241="znížená",J241,0)</f>
        <v>0</v>
      </c>
      <c r="BG241" s="163">
        <f>IF(N241="zákl. prenesená",J241,0)</f>
        <v>0</v>
      </c>
      <c r="BH241" s="163">
        <f>IF(N241="zníž. prenesená",J241,0)</f>
        <v>0</v>
      </c>
      <c r="BI241" s="163">
        <f>IF(N241="nulová",J241,0)</f>
        <v>0</v>
      </c>
      <c r="BJ241" s="16" t="s">
        <v>135</v>
      </c>
      <c r="BK241" s="163">
        <f>ROUND(I241*H241,2)</f>
        <v>0</v>
      </c>
      <c r="BL241" s="16" t="s">
        <v>134</v>
      </c>
      <c r="BM241" s="162" t="s">
        <v>1063</v>
      </c>
    </row>
    <row r="242" spans="1:65" s="2" customFormat="1" ht="19.2">
      <c r="A242" s="31"/>
      <c r="B242" s="32"/>
      <c r="C242" s="31"/>
      <c r="D242" s="165" t="s">
        <v>233</v>
      </c>
      <c r="E242" s="31"/>
      <c r="F242" s="181" t="s">
        <v>1064</v>
      </c>
      <c r="G242" s="31"/>
      <c r="H242" s="31"/>
      <c r="I242" s="182"/>
      <c r="J242" s="31"/>
      <c r="K242" s="31"/>
      <c r="L242" s="32"/>
      <c r="M242" s="183"/>
      <c r="N242" s="184"/>
      <c r="O242" s="60"/>
      <c r="P242" s="60"/>
      <c r="Q242" s="60"/>
      <c r="R242" s="60"/>
      <c r="S242" s="60"/>
      <c r="T242" s="6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T242" s="16" t="s">
        <v>233</v>
      </c>
      <c r="AU242" s="16" t="s">
        <v>73</v>
      </c>
    </row>
    <row r="243" spans="1:65" s="2" customFormat="1" ht="16.5" customHeight="1">
      <c r="A243" s="31"/>
      <c r="B243" s="149"/>
      <c r="C243" s="150" t="s">
        <v>598</v>
      </c>
      <c r="D243" s="150" t="s">
        <v>130</v>
      </c>
      <c r="E243" s="151" t="s">
        <v>1065</v>
      </c>
      <c r="F243" s="152" t="s">
        <v>1061</v>
      </c>
      <c r="G243" s="153" t="s">
        <v>1062</v>
      </c>
      <c r="H243" s="154">
        <v>28</v>
      </c>
      <c r="I243" s="155"/>
      <c r="J243" s="156">
        <f>ROUND(I243*H243,2)</f>
        <v>0</v>
      </c>
      <c r="K243" s="157"/>
      <c r="L243" s="32"/>
      <c r="M243" s="158" t="s">
        <v>1</v>
      </c>
      <c r="N243" s="159" t="s">
        <v>39</v>
      </c>
      <c r="O243" s="60"/>
      <c r="P243" s="160">
        <f>O243*H243</f>
        <v>0</v>
      </c>
      <c r="Q243" s="160">
        <v>0</v>
      </c>
      <c r="R243" s="160">
        <f>Q243*H243</f>
        <v>0</v>
      </c>
      <c r="S243" s="160">
        <v>0</v>
      </c>
      <c r="T243" s="161">
        <f>S243*H243</f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62" t="s">
        <v>134</v>
      </c>
      <c r="AT243" s="162" t="s">
        <v>130</v>
      </c>
      <c r="AU243" s="162" t="s">
        <v>73</v>
      </c>
      <c r="AY243" s="16" t="s">
        <v>127</v>
      </c>
      <c r="BE243" s="163">
        <f>IF(N243="základná",J243,0)</f>
        <v>0</v>
      </c>
      <c r="BF243" s="163">
        <f>IF(N243="znížená",J243,0)</f>
        <v>0</v>
      </c>
      <c r="BG243" s="163">
        <f>IF(N243="zákl. prenesená",J243,0)</f>
        <v>0</v>
      </c>
      <c r="BH243" s="163">
        <f>IF(N243="zníž. prenesená",J243,0)</f>
        <v>0</v>
      </c>
      <c r="BI243" s="163">
        <f>IF(N243="nulová",J243,0)</f>
        <v>0</v>
      </c>
      <c r="BJ243" s="16" t="s">
        <v>135</v>
      </c>
      <c r="BK243" s="163">
        <f>ROUND(I243*H243,2)</f>
        <v>0</v>
      </c>
      <c r="BL243" s="16" t="s">
        <v>134</v>
      </c>
      <c r="BM243" s="162" t="s">
        <v>1066</v>
      </c>
    </row>
    <row r="244" spans="1:65" s="2" customFormat="1" ht="28.8">
      <c r="A244" s="31"/>
      <c r="B244" s="32"/>
      <c r="C244" s="31"/>
      <c r="D244" s="165" t="s">
        <v>233</v>
      </c>
      <c r="E244" s="31"/>
      <c r="F244" s="181" t="s">
        <v>1067</v>
      </c>
      <c r="G244" s="31"/>
      <c r="H244" s="31"/>
      <c r="I244" s="182"/>
      <c r="J244" s="31"/>
      <c r="K244" s="31"/>
      <c r="L244" s="32"/>
      <c r="M244" s="183"/>
      <c r="N244" s="184"/>
      <c r="O244" s="60"/>
      <c r="P244" s="60"/>
      <c r="Q244" s="60"/>
      <c r="R244" s="60"/>
      <c r="S244" s="60"/>
      <c r="T244" s="6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T244" s="16" t="s">
        <v>233</v>
      </c>
      <c r="AU244" s="16" t="s">
        <v>73</v>
      </c>
    </row>
    <row r="245" spans="1:65" s="2" customFormat="1" ht="16.5" customHeight="1">
      <c r="A245" s="31"/>
      <c r="B245" s="149"/>
      <c r="C245" s="150" t="s">
        <v>1068</v>
      </c>
      <c r="D245" s="150" t="s">
        <v>130</v>
      </c>
      <c r="E245" s="151" t="s">
        <v>1069</v>
      </c>
      <c r="F245" s="152" t="s">
        <v>1061</v>
      </c>
      <c r="G245" s="153" t="s">
        <v>265</v>
      </c>
      <c r="H245" s="154">
        <v>2</v>
      </c>
      <c r="I245" s="155"/>
      <c r="J245" s="156">
        <f>ROUND(I245*H245,2)</f>
        <v>0</v>
      </c>
      <c r="K245" s="157"/>
      <c r="L245" s="32"/>
      <c r="M245" s="158" t="s">
        <v>1</v>
      </c>
      <c r="N245" s="159" t="s">
        <v>39</v>
      </c>
      <c r="O245" s="60"/>
      <c r="P245" s="160">
        <f>O245*H245</f>
        <v>0</v>
      </c>
      <c r="Q245" s="160">
        <v>0</v>
      </c>
      <c r="R245" s="160">
        <f>Q245*H245</f>
        <v>0</v>
      </c>
      <c r="S245" s="160">
        <v>0</v>
      </c>
      <c r="T245" s="161">
        <f>S245*H245</f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62" t="s">
        <v>134</v>
      </c>
      <c r="AT245" s="162" t="s">
        <v>130</v>
      </c>
      <c r="AU245" s="162" t="s">
        <v>73</v>
      </c>
      <c r="AY245" s="16" t="s">
        <v>127</v>
      </c>
      <c r="BE245" s="163">
        <f>IF(N245="základná",J245,0)</f>
        <v>0</v>
      </c>
      <c r="BF245" s="163">
        <f>IF(N245="znížená",J245,0)</f>
        <v>0</v>
      </c>
      <c r="BG245" s="163">
        <f>IF(N245="zákl. prenesená",J245,0)</f>
        <v>0</v>
      </c>
      <c r="BH245" s="163">
        <f>IF(N245="zníž. prenesená",J245,0)</f>
        <v>0</v>
      </c>
      <c r="BI245" s="163">
        <f>IF(N245="nulová",J245,0)</f>
        <v>0</v>
      </c>
      <c r="BJ245" s="16" t="s">
        <v>135</v>
      </c>
      <c r="BK245" s="163">
        <f>ROUND(I245*H245,2)</f>
        <v>0</v>
      </c>
      <c r="BL245" s="16" t="s">
        <v>134</v>
      </c>
      <c r="BM245" s="162" t="s">
        <v>1070</v>
      </c>
    </row>
    <row r="246" spans="1:65" s="2" customFormat="1" ht="19.2">
      <c r="A246" s="31"/>
      <c r="B246" s="32"/>
      <c r="C246" s="31"/>
      <c r="D246" s="165" t="s">
        <v>233</v>
      </c>
      <c r="E246" s="31"/>
      <c r="F246" s="181" t="s">
        <v>1071</v>
      </c>
      <c r="G246" s="31"/>
      <c r="H246" s="31"/>
      <c r="I246" s="182"/>
      <c r="J246" s="31"/>
      <c r="K246" s="31"/>
      <c r="L246" s="32"/>
      <c r="M246" s="183"/>
      <c r="N246" s="184"/>
      <c r="O246" s="60"/>
      <c r="P246" s="60"/>
      <c r="Q246" s="60"/>
      <c r="R246" s="60"/>
      <c r="S246" s="60"/>
      <c r="T246" s="6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T246" s="16" t="s">
        <v>233</v>
      </c>
      <c r="AU246" s="16" t="s">
        <v>73</v>
      </c>
    </row>
    <row r="247" spans="1:65" s="2" customFormat="1" ht="16.5" customHeight="1">
      <c r="A247" s="31"/>
      <c r="B247" s="149"/>
      <c r="C247" s="150" t="s">
        <v>962</v>
      </c>
      <c r="D247" s="150" t="s">
        <v>130</v>
      </c>
      <c r="E247" s="151" t="s">
        <v>1072</v>
      </c>
      <c r="F247" s="152" t="s">
        <v>1073</v>
      </c>
      <c r="G247" s="153" t="s">
        <v>1062</v>
      </c>
      <c r="H247" s="154">
        <v>1.2</v>
      </c>
      <c r="I247" s="155"/>
      <c r="J247" s="156">
        <f>ROUND(I247*H247,2)</f>
        <v>0</v>
      </c>
      <c r="K247" s="157"/>
      <c r="L247" s="32"/>
      <c r="M247" s="158" t="s">
        <v>1</v>
      </c>
      <c r="N247" s="159" t="s">
        <v>39</v>
      </c>
      <c r="O247" s="60"/>
      <c r="P247" s="160">
        <f>O247*H247</f>
        <v>0</v>
      </c>
      <c r="Q247" s="160">
        <v>0</v>
      </c>
      <c r="R247" s="160">
        <f>Q247*H247</f>
        <v>0</v>
      </c>
      <c r="S247" s="160">
        <v>0</v>
      </c>
      <c r="T247" s="161">
        <f>S247*H247</f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62" t="s">
        <v>134</v>
      </c>
      <c r="AT247" s="162" t="s">
        <v>130</v>
      </c>
      <c r="AU247" s="162" t="s">
        <v>73</v>
      </c>
      <c r="AY247" s="16" t="s">
        <v>127</v>
      </c>
      <c r="BE247" s="163">
        <f>IF(N247="základná",J247,0)</f>
        <v>0</v>
      </c>
      <c r="BF247" s="163">
        <f>IF(N247="znížená",J247,0)</f>
        <v>0</v>
      </c>
      <c r="BG247" s="163">
        <f>IF(N247="zákl. prenesená",J247,0)</f>
        <v>0</v>
      </c>
      <c r="BH247" s="163">
        <f>IF(N247="zníž. prenesená",J247,0)</f>
        <v>0</v>
      </c>
      <c r="BI247" s="163">
        <f>IF(N247="nulová",J247,0)</f>
        <v>0</v>
      </c>
      <c r="BJ247" s="16" t="s">
        <v>135</v>
      </c>
      <c r="BK247" s="163">
        <f>ROUND(I247*H247,2)</f>
        <v>0</v>
      </c>
      <c r="BL247" s="16" t="s">
        <v>134</v>
      </c>
      <c r="BM247" s="162" t="s">
        <v>1074</v>
      </c>
    </row>
    <row r="248" spans="1:65" s="2" customFormat="1" ht="28.8">
      <c r="A248" s="31"/>
      <c r="B248" s="32"/>
      <c r="C248" s="31"/>
      <c r="D248" s="165" t="s">
        <v>233</v>
      </c>
      <c r="E248" s="31"/>
      <c r="F248" s="181" t="s">
        <v>1075</v>
      </c>
      <c r="G248" s="31"/>
      <c r="H248" s="31"/>
      <c r="I248" s="182"/>
      <c r="J248" s="31"/>
      <c r="K248" s="31"/>
      <c r="L248" s="32"/>
      <c r="M248" s="183"/>
      <c r="N248" s="184"/>
      <c r="O248" s="60"/>
      <c r="P248" s="60"/>
      <c r="Q248" s="60"/>
      <c r="R248" s="60"/>
      <c r="S248" s="60"/>
      <c r="T248" s="6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T248" s="16" t="s">
        <v>233</v>
      </c>
      <c r="AU248" s="16" t="s">
        <v>73</v>
      </c>
    </row>
    <row r="249" spans="1:65" s="2" customFormat="1" ht="16.5" customHeight="1">
      <c r="A249" s="31"/>
      <c r="B249" s="149"/>
      <c r="C249" s="150" t="s">
        <v>1076</v>
      </c>
      <c r="D249" s="150" t="s">
        <v>130</v>
      </c>
      <c r="E249" s="151" t="s">
        <v>1077</v>
      </c>
      <c r="F249" s="152" t="s">
        <v>1073</v>
      </c>
      <c r="G249" s="153" t="s">
        <v>1062</v>
      </c>
      <c r="H249" s="154">
        <v>3.4</v>
      </c>
      <c r="I249" s="155"/>
      <c r="J249" s="156">
        <f>ROUND(I249*H249,2)</f>
        <v>0</v>
      </c>
      <c r="K249" s="157"/>
      <c r="L249" s="32"/>
      <c r="M249" s="158" t="s">
        <v>1</v>
      </c>
      <c r="N249" s="159" t="s">
        <v>39</v>
      </c>
      <c r="O249" s="60"/>
      <c r="P249" s="160">
        <f>O249*H249</f>
        <v>0</v>
      </c>
      <c r="Q249" s="160">
        <v>0</v>
      </c>
      <c r="R249" s="160">
        <f>Q249*H249</f>
        <v>0</v>
      </c>
      <c r="S249" s="160">
        <v>0</v>
      </c>
      <c r="T249" s="161">
        <f>S249*H249</f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62" t="s">
        <v>134</v>
      </c>
      <c r="AT249" s="162" t="s">
        <v>130</v>
      </c>
      <c r="AU249" s="162" t="s">
        <v>73</v>
      </c>
      <c r="AY249" s="16" t="s">
        <v>127</v>
      </c>
      <c r="BE249" s="163">
        <f>IF(N249="základná",J249,0)</f>
        <v>0</v>
      </c>
      <c r="BF249" s="163">
        <f>IF(N249="znížená",J249,0)</f>
        <v>0</v>
      </c>
      <c r="BG249" s="163">
        <f>IF(N249="zákl. prenesená",J249,0)</f>
        <v>0</v>
      </c>
      <c r="BH249" s="163">
        <f>IF(N249="zníž. prenesená",J249,0)</f>
        <v>0</v>
      </c>
      <c r="BI249" s="163">
        <f>IF(N249="nulová",J249,0)</f>
        <v>0</v>
      </c>
      <c r="BJ249" s="16" t="s">
        <v>135</v>
      </c>
      <c r="BK249" s="163">
        <f>ROUND(I249*H249,2)</f>
        <v>0</v>
      </c>
      <c r="BL249" s="16" t="s">
        <v>134</v>
      </c>
      <c r="BM249" s="162" t="s">
        <v>1078</v>
      </c>
    </row>
    <row r="250" spans="1:65" s="2" customFormat="1" ht="28.8">
      <c r="A250" s="31"/>
      <c r="B250" s="32"/>
      <c r="C250" s="31"/>
      <c r="D250" s="165" t="s">
        <v>233</v>
      </c>
      <c r="E250" s="31"/>
      <c r="F250" s="181" t="s">
        <v>1079</v>
      </c>
      <c r="G250" s="31"/>
      <c r="H250" s="31"/>
      <c r="I250" s="182"/>
      <c r="J250" s="31"/>
      <c r="K250" s="31"/>
      <c r="L250" s="32"/>
      <c r="M250" s="183"/>
      <c r="N250" s="184"/>
      <c r="O250" s="60"/>
      <c r="P250" s="60"/>
      <c r="Q250" s="60"/>
      <c r="R250" s="60"/>
      <c r="S250" s="60"/>
      <c r="T250" s="6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T250" s="16" t="s">
        <v>233</v>
      </c>
      <c r="AU250" s="16" t="s">
        <v>73</v>
      </c>
    </row>
    <row r="251" spans="1:65" s="2" customFormat="1" ht="16.5" customHeight="1">
      <c r="A251" s="31"/>
      <c r="B251" s="149"/>
      <c r="C251" s="150" t="s">
        <v>965</v>
      </c>
      <c r="D251" s="150" t="s">
        <v>130</v>
      </c>
      <c r="E251" s="151" t="s">
        <v>1080</v>
      </c>
      <c r="F251" s="152" t="s">
        <v>1081</v>
      </c>
      <c r="G251" s="153" t="s">
        <v>1062</v>
      </c>
      <c r="H251" s="154">
        <v>14.5</v>
      </c>
      <c r="I251" s="155"/>
      <c r="J251" s="156">
        <f>ROUND(I251*H251,2)</f>
        <v>0</v>
      </c>
      <c r="K251" s="157"/>
      <c r="L251" s="32"/>
      <c r="M251" s="158" t="s">
        <v>1</v>
      </c>
      <c r="N251" s="159" t="s">
        <v>39</v>
      </c>
      <c r="O251" s="60"/>
      <c r="P251" s="160">
        <f>O251*H251</f>
        <v>0</v>
      </c>
      <c r="Q251" s="160">
        <v>0</v>
      </c>
      <c r="R251" s="160">
        <f>Q251*H251</f>
        <v>0</v>
      </c>
      <c r="S251" s="160">
        <v>0</v>
      </c>
      <c r="T251" s="161">
        <f>S251*H251</f>
        <v>0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62" t="s">
        <v>134</v>
      </c>
      <c r="AT251" s="162" t="s">
        <v>130</v>
      </c>
      <c r="AU251" s="162" t="s">
        <v>73</v>
      </c>
      <c r="AY251" s="16" t="s">
        <v>127</v>
      </c>
      <c r="BE251" s="163">
        <f>IF(N251="základná",J251,0)</f>
        <v>0</v>
      </c>
      <c r="BF251" s="163">
        <f>IF(N251="znížená",J251,0)</f>
        <v>0</v>
      </c>
      <c r="BG251" s="163">
        <f>IF(N251="zákl. prenesená",J251,0)</f>
        <v>0</v>
      </c>
      <c r="BH251" s="163">
        <f>IF(N251="zníž. prenesená",J251,0)</f>
        <v>0</v>
      </c>
      <c r="BI251" s="163">
        <f>IF(N251="nulová",J251,0)</f>
        <v>0</v>
      </c>
      <c r="BJ251" s="16" t="s">
        <v>135</v>
      </c>
      <c r="BK251" s="163">
        <f>ROUND(I251*H251,2)</f>
        <v>0</v>
      </c>
      <c r="BL251" s="16" t="s">
        <v>134</v>
      </c>
      <c r="BM251" s="162" t="s">
        <v>1082</v>
      </c>
    </row>
    <row r="252" spans="1:65" s="2" customFormat="1" ht="28.8">
      <c r="A252" s="31"/>
      <c r="B252" s="32"/>
      <c r="C252" s="31"/>
      <c r="D252" s="165" t="s">
        <v>233</v>
      </c>
      <c r="E252" s="31"/>
      <c r="F252" s="181" t="s">
        <v>1083</v>
      </c>
      <c r="G252" s="31"/>
      <c r="H252" s="31"/>
      <c r="I252" s="182"/>
      <c r="J252" s="31"/>
      <c r="K252" s="31"/>
      <c r="L252" s="32"/>
      <c r="M252" s="183"/>
      <c r="N252" s="184"/>
      <c r="O252" s="60"/>
      <c r="P252" s="60"/>
      <c r="Q252" s="60"/>
      <c r="R252" s="60"/>
      <c r="S252" s="60"/>
      <c r="T252" s="6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T252" s="16" t="s">
        <v>233</v>
      </c>
      <c r="AU252" s="16" t="s">
        <v>73</v>
      </c>
    </row>
    <row r="253" spans="1:65" s="2" customFormat="1" ht="16.5" customHeight="1">
      <c r="A253" s="31"/>
      <c r="B253" s="149"/>
      <c r="C253" s="150" t="s">
        <v>1084</v>
      </c>
      <c r="D253" s="150" t="s">
        <v>130</v>
      </c>
      <c r="E253" s="151" t="s">
        <v>1085</v>
      </c>
      <c r="F253" s="152" t="s">
        <v>1086</v>
      </c>
      <c r="G253" s="153" t="s">
        <v>1062</v>
      </c>
      <c r="H253" s="154">
        <v>3</v>
      </c>
      <c r="I253" s="155"/>
      <c r="J253" s="156">
        <f>ROUND(I253*H253,2)</f>
        <v>0</v>
      </c>
      <c r="K253" s="157"/>
      <c r="L253" s="32"/>
      <c r="M253" s="158" t="s">
        <v>1</v>
      </c>
      <c r="N253" s="159" t="s">
        <v>39</v>
      </c>
      <c r="O253" s="60"/>
      <c r="P253" s="160">
        <f>O253*H253</f>
        <v>0</v>
      </c>
      <c r="Q253" s="160">
        <v>0</v>
      </c>
      <c r="R253" s="160">
        <f>Q253*H253</f>
        <v>0</v>
      </c>
      <c r="S253" s="160">
        <v>0</v>
      </c>
      <c r="T253" s="161">
        <f>S253*H253</f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62" t="s">
        <v>134</v>
      </c>
      <c r="AT253" s="162" t="s">
        <v>130</v>
      </c>
      <c r="AU253" s="162" t="s">
        <v>73</v>
      </c>
      <c r="AY253" s="16" t="s">
        <v>127</v>
      </c>
      <c r="BE253" s="163">
        <f>IF(N253="základná",J253,0)</f>
        <v>0</v>
      </c>
      <c r="BF253" s="163">
        <f>IF(N253="znížená",J253,0)</f>
        <v>0</v>
      </c>
      <c r="BG253" s="163">
        <f>IF(N253="zákl. prenesená",J253,0)</f>
        <v>0</v>
      </c>
      <c r="BH253" s="163">
        <f>IF(N253="zníž. prenesená",J253,0)</f>
        <v>0</v>
      </c>
      <c r="BI253" s="163">
        <f>IF(N253="nulová",J253,0)</f>
        <v>0</v>
      </c>
      <c r="BJ253" s="16" t="s">
        <v>135</v>
      </c>
      <c r="BK253" s="163">
        <f>ROUND(I253*H253,2)</f>
        <v>0</v>
      </c>
      <c r="BL253" s="16" t="s">
        <v>134</v>
      </c>
      <c r="BM253" s="162" t="s">
        <v>1087</v>
      </c>
    </row>
    <row r="254" spans="1:65" s="2" customFormat="1" ht="19.2">
      <c r="A254" s="31"/>
      <c r="B254" s="32"/>
      <c r="C254" s="31"/>
      <c r="D254" s="165" t="s">
        <v>233</v>
      </c>
      <c r="E254" s="31"/>
      <c r="F254" s="181" t="s">
        <v>1088</v>
      </c>
      <c r="G254" s="31"/>
      <c r="H254" s="31"/>
      <c r="I254" s="182"/>
      <c r="J254" s="31"/>
      <c r="K254" s="31"/>
      <c r="L254" s="32"/>
      <c r="M254" s="183"/>
      <c r="N254" s="184"/>
      <c r="O254" s="60"/>
      <c r="P254" s="60"/>
      <c r="Q254" s="60"/>
      <c r="R254" s="60"/>
      <c r="S254" s="60"/>
      <c r="T254" s="6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T254" s="16" t="s">
        <v>233</v>
      </c>
      <c r="AU254" s="16" t="s">
        <v>73</v>
      </c>
    </row>
    <row r="255" spans="1:65" s="2" customFormat="1" ht="16.5" customHeight="1">
      <c r="A255" s="31"/>
      <c r="B255" s="149"/>
      <c r="C255" s="150" t="s">
        <v>968</v>
      </c>
      <c r="D255" s="150" t="s">
        <v>130</v>
      </c>
      <c r="E255" s="151" t="s">
        <v>1089</v>
      </c>
      <c r="F255" s="152" t="s">
        <v>1090</v>
      </c>
      <c r="G255" s="153" t="s">
        <v>265</v>
      </c>
      <c r="H255" s="154">
        <v>16</v>
      </c>
      <c r="I255" s="155"/>
      <c r="J255" s="156">
        <f>ROUND(I255*H255,2)</f>
        <v>0</v>
      </c>
      <c r="K255" s="157"/>
      <c r="L255" s="32"/>
      <c r="M255" s="158" t="s">
        <v>1</v>
      </c>
      <c r="N255" s="159" t="s">
        <v>39</v>
      </c>
      <c r="O255" s="60"/>
      <c r="P255" s="160">
        <f>O255*H255</f>
        <v>0</v>
      </c>
      <c r="Q255" s="160">
        <v>0</v>
      </c>
      <c r="R255" s="160">
        <f>Q255*H255</f>
        <v>0</v>
      </c>
      <c r="S255" s="160">
        <v>0</v>
      </c>
      <c r="T255" s="161">
        <f>S255*H255</f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62" t="s">
        <v>134</v>
      </c>
      <c r="AT255" s="162" t="s">
        <v>130</v>
      </c>
      <c r="AU255" s="162" t="s">
        <v>73</v>
      </c>
      <c r="AY255" s="16" t="s">
        <v>127</v>
      </c>
      <c r="BE255" s="163">
        <f>IF(N255="základná",J255,0)</f>
        <v>0</v>
      </c>
      <c r="BF255" s="163">
        <f>IF(N255="znížená",J255,0)</f>
        <v>0</v>
      </c>
      <c r="BG255" s="163">
        <f>IF(N255="zákl. prenesená",J255,0)</f>
        <v>0</v>
      </c>
      <c r="BH255" s="163">
        <f>IF(N255="zníž. prenesená",J255,0)</f>
        <v>0</v>
      </c>
      <c r="BI255" s="163">
        <f>IF(N255="nulová",J255,0)</f>
        <v>0</v>
      </c>
      <c r="BJ255" s="16" t="s">
        <v>135</v>
      </c>
      <c r="BK255" s="163">
        <f>ROUND(I255*H255,2)</f>
        <v>0</v>
      </c>
      <c r="BL255" s="16" t="s">
        <v>134</v>
      </c>
      <c r="BM255" s="162" t="s">
        <v>1091</v>
      </c>
    </row>
    <row r="256" spans="1:65" s="2" customFormat="1" ht="19.2">
      <c r="A256" s="31"/>
      <c r="B256" s="32"/>
      <c r="C256" s="31"/>
      <c r="D256" s="165" t="s">
        <v>233</v>
      </c>
      <c r="E256" s="31"/>
      <c r="F256" s="181" t="s">
        <v>1219</v>
      </c>
      <c r="G256" s="31"/>
      <c r="H256" s="31"/>
      <c r="I256" s="182"/>
      <c r="J256" s="31"/>
      <c r="K256" s="31"/>
      <c r="L256" s="32"/>
      <c r="M256" s="183"/>
      <c r="N256" s="184"/>
      <c r="O256" s="60"/>
      <c r="P256" s="60"/>
      <c r="Q256" s="60"/>
      <c r="R256" s="60"/>
      <c r="S256" s="60"/>
      <c r="T256" s="6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T256" s="16" t="s">
        <v>233</v>
      </c>
      <c r="AU256" s="16" t="s">
        <v>73</v>
      </c>
    </row>
    <row r="257" spans="1:65" s="2" customFormat="1" ht="16.5" customHeight="1">
      <c r="A257" s="31"/>
      <c r="B257" s="149"/>
      <c r="C257" s="150" t="s">
        <v>1092</v>
      </c>
      <c r="D257" s="150" t="s">
        <v>130</v>
      </c>
      <c r="E257" s="151" t="s">
        <v>1093</v>
      </c>
      <c r="F257" s="152" t="s">
        <v>1090</v>
      </c>
      <c r="G257" s="153" t="s">
        <v>265</v>
      </c>
      <c r="H257" s="154">
        <v>6</v>
      </c>
      <c r="I257" s="155"/>
      <c r="J257" s="156">
        <f>ROUND(I257*H257,2)</f>
        <v>0</v>
      </c>
      <c r="K257" s="157"/>
      <c r="L257" s="32"/>
      <c r="M257" s="158" t="s">
        <v>1</v>
      </c>
      <c r="N257" s="159" t="s">
        <v>39</v>
      </c>
      <c r="O257" s="60"/>
      <c r="P257" s="160">
        <f>O257*H257</f>
        <v>0</v>
      </c>
      <c r="Q257" s="160">
        <v>0</v>
      </c>
      <c r="R257" s="160">
        <f>Q257*H257</f>
        <v>0</v>
      </c>
      <c r="S257" s="160">
        <v>0</v>
      </c>
      <c r="T257" s="161">
        <f>S257*H257</f>
        <v>0</v>
      </c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162" t="s">
        <v>134</v>
      </c>
      <c r="AT257" s="162" t="s">
        <v>130</v>
      </c>
      <c r="AU257" s="162" t="s">
        <v>73</v>
      </c>
      <c r="AY257" s="16" t="s">
        <v>127</v>
      </c>
      <c r="BE257" s="163">
        <f>IF(N257="základná",J257,0)</f>
        <v>0</v>
      </c>
      <c r="BF257" s="163">
        <f>IF(N257="znížená",J257,0)</f>
        <v>0</v>
      </c>
      <c r="BG257" s="163">
        <f>IF(N257="zákl. prenesená",J257,0)</f>
        <v>0</v>
      </c>
      <c r="BH257" s="163">
        <f>IF(N257="zníž. prenesená",J257,0)</f>
        <v>0</v>
      </c>
      <c r="BI257" s="163">
        <f>IF(N257="nulová",J257,0)</f>
        <v>0</v>
      </c>
      <c r="BJ257" s="16" t="s">
        <v>135</v>
      </c>
      <c r="BK257" s="163">
        <f>ROUND(I257*H257,2)</f>
        <v>0</v>
      </c>
      <c r="BL257" s="16" t="s">
        <v>134</v>
      </c>
      <c r="BM257" s="162" t="s">
        <v>1094</v>
      </c>
    </row>
    <row r="258" spans="1:65" s="2" customFormat="1" ht="19.2">
      <c r="A258" s="31"/>
      <c r="B258" s="32"/>
      <c r="C258" s="31"/>
      <c r="D258" s="165" t="s">
        <v>233</v>
      </c>
      <c r="E258" s="31"/>
      <c r="F258" s="181" t="s">
        <v>1095</v>
      </c>
      <c r="G258" s="31"/>
      <c r="H258" s="31"/>
      <c r="I258" s="182"/>
      <c r="J258" s="31"/>
      <c r="K258" s="31"/>
      <c r="L258" s="32"/>
      <c r="M258" s="183"/>
      <c r="N258" s="184"/>
      <c r="O258" s="60"/>
      <c r="P258" s="60"/>
      <c r="Q258" s="60"/>
      <c r="R258" s="60"/>
      <c r="S258" s="60"/>
      <c r="T258" s="6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T258" s="16" t="s">
        <v>233</v>
      </c>
      <c r="AU258" s="16" t="s">
        <v>73</v>
      </c>
    </row>
    <row r="259" spans="1:65" s="2" customFormat="1" ht="16.5" customHeight="1">
      <c r="A259" s="31"/>
      <c r="B259" s="149"/>
      <c r="C259" s="150" t="s">
        <v>971</v>
      </c>
      <c r="D259" s="150" t="s">
        <v>130</v>
      </c>
      <c r="E259" s="151" t="s">
        <v>1096</v>
      </c>
      <c r="F259" s="152" t="s">
        <v>1090</v>
      </c>
      <c r="G259" s="153" t="s">
        <v>265</v>
      </c>
      <c r="H259" s="154">
        <v>8</v>
      </c>
      <c r="I259" s="155"/>
      <c r="J259" s="156">
        <f>ROUND(I259*H259,2)</f>
        <v>0</v>
      </c>
      <c r="K259" s="157"/>
      <c r="L259" s="32"/>
      <c r="M259" s="158" t="s">
        <v>1</v>
      </c>
      <c r="N259" s="159" t="s">
        <v>39</v>
      </c>
      <c r="O259" s="60"/>
      <c r="P259" s="160">
        <f>O259*H259</f>
        <v>0</v>
      </c>
      <c r="Q259" s="160">
        <v>0</v>
      </c>
      <c r="R259" s="160">
        <f>Q259*H259</f>
        <v>0</v>
      </c>
      <c r="S259" s="160">
        <v>0</v>
      </c>
      <c r="T259" s="161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62" t="s">
        <v>134</v>
      </c>
      <c r="AT259" s="162" t="s">
        <v>130</v>
      </c>
      <c r="AU259" s="162" t="s">
        <v>73</v>
      </c>
      <c r="AY259" s="16" t="s">
        <v>127</v>
      </c>
      <c r="BE259" s="163">
        <f>IF(N259="základná",J259,0)</f>
        <v>0</v>
      </c>
      <c r="BF259" s="163">
        <f>IF(N259="znížená",J259,0)</f>
        <v>0</v>
      </c>
      <c r="BG259" s="163">
        <f>IF(N259="zákl. prenesená",J259,0)</f>
        <v>0</v>
      </c>
      <c r="BH259" s="163">
        <f>IF(N259="zníž. prenesená",J259,0)</f>
        <v>0</v>
      </c>
      <c r="BI259" s="163">
        <f>IF(N259="nulová",J259,0)</f>
        <v>0</v>
      </c>
      <c r="BJ259" s="16" t="s">
        <v>135</v>
      </c>
      <c r="BK259" s="163">
        <f>ROUND(I259*H259,2)</f>
        <v>0</v>
      </c>
      <c r="BL259" s="16" t="s">
        <v>134</v>
      </c>
      <c r="BM259" s="162" t="s">
        <v>1097</v>
      </c>
    </row>
    <row r="260" spans="1:65" s="2" customFormat="1" ht="19.2">
      <c r="A260" s="31"/>
      <c r="B260" s="32"/>
      <c r="C260" s="31"/>
      <c r="D260" s="165" t="s">
        <v>233</v>
      </c>
      <c r="E260" s="31"/>
      <c r="F260" s="181" t="s">
        <v>1098</v>
      </c>
      <c r="G260" s="31"/>
      <c r="H260" s="31"/>
      <c r="I260" s="182"/>
      <c r="J260" s="31"/>
      <c r="K260" s="31"/>
      <c r="L260" s="32"/>
      <c r="M260" s="183"/>
      <c r="N260" s="184"/>
      <c r="O260" s="60"/>
      <c r="P260" s="60"/>
      <c r="Q260" s="60"/>
      <c r="R260" s="60"/>
      <c r="S260" s="60"/>
      <c r="T260" s="6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T260" s="16" t="s">
        <v>233</v>
      </c>
      <c r="AU260" s="16" t="s">
        <v>73</v>
      </c>
    </row>
    <row r="261" spans="1:65" s="2" customFormat="1" ht="16.5" customHeight="1">
      <c r="A261" s="31"/>
      <c r="B261" s="149"/>
      <c r="C261" s="150" t="s">
        <v>1099</v>
      </c>
      <c r="D261" s="150" t="s">
        <v>130</v>
      </c>
      <c r="E261" s="151" t="s">
        <v>1100</v>
      </c>
      <c r="F261" s="152" t="s">
        <v>1090</v>
      </c>
      <c r="G261" s="153" t="s">
        <v>265</v>
      </c>
      <c r="H261" s="154">
        <v>2</v>
      </c>
      <c r="I261" s="155"/>
      <c r="J261" s="156">
        <f>ROUND(I261*H261,2)</f>
        <v>0</v>
      </c>
      <c r="K261" s="157"/>
      <c r="L261" s="32"/>
      <c r="M261" s="158" t="s">
        <v>1</v>
      </c>
      <c r="N261" s="159" t="s">
        <v>39</v>
      </c>
      <c r="O261" s="60"/>
      <c r="P261" s="160">
        <f>O261*H261</f>
        <v>0</v>
      </c>
      <c r="Q261" s="160">
        <v>0</v>
      </c>
      <c r="R261" s="160">
        <f>Q261*H261</f>
        <v>0</v>
      </c>
      <c r="S261" s="160">
        <v>0</v>
      </c>
      <c r="T261" s="161">
        <f>S261*H261</f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62" t="s">
        <v>134</v>
      </c>
      <c r="AT261" s="162" t="s">
        <v>130</v>
      </c>
      <c r="AU261" s="162" t="s">
        <v>73</v>
      </c>
      <c r="AY261" s="16" t="s">
        <v>127</v>
      </c>
      <c r="BE261" s="163">
        <f>IF(N261="základná",J261,0)</f>
        <v>0</v>
      </c>
      <c r="BF261" s="163">
        <f>IF(N261="znížená",J261,0)</f>
        <v>0</v>
      </c>
      <c r="BG261" s="163">
        <f>IF(N261="zákl. prenesená",J261,0)</f>
        <v>0</v>
      </c>
      <c r="BH261" s="163">
        <f>IF(N261="zníž. prenesená",J261,0)</f>
        <v>0</v>
      </c>
      <c r="BI261" s="163">
        <f>IF(N261="nulová",J261,0)</f>
        <v>0</v>
      </c>
      <c r="BJ261" s="16" t="s">
        <v>135</v>
      </c>
      <c r="BK261" s="163">
        <f>ROUND(I261*H261,2)</f>
        <v>0</v>
      </c>
      <c r="BL261" s="16" t="s">
        <v>134</v>
      </c>
      <c r="BM261" s="162" t="s">
        <v>1101</v>
      </c>
    </row>
    <row r="262" spans="1:65" s="2" customFormat="1" ht="28.8">
      <c r="A262" s="31"/>
      <c r="B262" s="32"/>
      <c r="C262" s="31"/>
      <c r="D262" s="165" t="s">
        <v>233</v>
      </c>
      <c r="E262" s="31"/>
      <c r="F262" s="181" t="s">
        <v>1102</v>
      </c>
      <c r="G262" s="31"/>
      <c r="H262" s="31"/>
      <c r="I262" s="182"/>
      <c r="J262" s="31"/>
      <c r="K262" s="31"/>
      <c r="L262" s="32"/>
      <c r="M262" s="183"/>
      <c r="N262" s="184"/>
      <c r="O262" s="60"/>
      <c r="P262" s="60"/>
      <c r="Q262" s="60"/>
      <c r="R262" s="60"/>
      <c r="S262" s="60"/>
      <c r="T262" s="6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T262" s="16" t="s">
        <v>233</v>
      </c>
      <c r="AU262" s="16" t="s">
        <v>73</v>
      </c>
    </row>
    <row r="263" spans="1:65" s="2" customFormat="1" ht="16.5" customHeight="1">
      <c r="A263" s="31"/>
      <c r="B263" s="149"/>
      <c r="C263" s="150" t="s">
        <v>974</v>
      </c>
      <c r="D263" s="150" t="s">
        <v>130</v>
      </c>
      <c r="E263" s="151" t="s">
        <v>1103</v>
      </c>
      <c r="F263" s="152" t="s">
        <v>1090</v>
      </c>
      <c r="G263" s="153" t="s">
        <v>265</v>
      </c>
      <c r="H263" s="154">
        <v>13</v>
      </c>
      <c r="I263" s="155"/>
      <c r="J263" s="156">
        <f>ROUND(I263*H263,2)</f>
        <v>0</v>
      </c>
      <c r="K263" s="157"/>
      <c r="L263" s="32"/>
      <c r="M263" s="158" t="s">
        <v>1</v>
      </c>
      <c r="N263" s="159" t="s">
        <v>39</v>
      </c>
      <c r="O263" s="60"/>
      <c r="P263" s="160">
        <f>O263*H263</f>
        <v>0</v>
      </c>
      <c r="Q263" s="160">
        <v>0</v>
      </c>
      <c r="R263" s="160">
        <f>Q263*H263</f>
        <v>0</v>
      </c>
      <c r="S263" s="160">
        <v>0</v>
      </c>
      <c r="T263" s="161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62" t="s">
        <v>134</v>
      </c>
      <c r="AT263" s="162" t="s">
        <v>130</v>
      </c>
      <c r="AU263" s="162" t="s">
        <v>73</v>
      </c>
      <c r="AY263" s="16" t="s">
        <v>127</v>
      </c>
      <c r="BE263" s="163">
        <f>IF(N263="základná",J263,0)</f>
        <v>0</v>
      </c>
      <c r="BF263" s="163">
        <f>IF(N263="znížená",J263,0)</f>
        <v>0</v>
      </c>
      <c r="BG263" s="163">
        <f>IF(N263="zákl. prenesená",J263,0)</f>
        <v>0</v>
      </c>
      <c r="BH263" s="163">
        <f>IF(N263="zníž. prenesená",J263,0)</f>
        <v>0</v>
      </c>
      <c r="BI263" s="163">
        <f>IF(N263="nulová",J263,0)</f>
        <v>0</v>
      </c>
      <c r="BJ263" s="16" t="s">
        <v>135</v>
      </c>
      <c r="BK263" s="163">
        <f>ROUND(I263*H263,2)</f>
        <v>0</v>
      </c>
      <c r="BL263" s="16" t="s">
        <v>134</v>
      </c>
      <c r="BM263" s="162" t="s">
        <v>1104</v>
      </c>
    </row>
    <row r="264" spans="1:65" s="2" customFormat="1" ht="19.2">
      <c r="A264" s="31"/>
      <c r="B264" s="32"/>
      <c r="C264" s="31"/>
      <c r="D264" s="165" t="s">
        <v>233</v>
      </c>
      <c r="E264" s="31"/>
      <c r="F264" s="181" t="s">
        <v>1105</v>
      </c>
      <c r="G264" s="31"/>
      <c r="H264" s="31"/>
      <c r="I264" s="182"/>
      <c r="J264" s="31"/>
      <c r="K264" s="31"/>
      <c r="L264" s="32"/>
      <c r="M264" s="183"/>
      <c r="N264" s="184"/>
      <c r="O264" s="60"/>
      <c r="P264" s="60"/>
      <c r="Q264" s="60"/>
      <c r="R264" s="60"/>
      <c r="S264" s="60"/>
      <c r="T264" s="6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T264" s="16" t="s">
        <v>233</v>
      </c>
      <c r="AU264" s="16" t="s">
        <v>73</v>
      </c>
    </row>
    <row r="265" spans="1:65" s="2" customFormat="1" ht="16.5" customHeight="1">
      <c r="A265" s="31"/>
      <c r="B265" s="149"/>
      <c r="C265" s="150" t="s">
        <v>1106</v>
      </c>
      <c r="D265" s="150" t="s">
        <v>130</v>
      </c>
      <c r="E265" s="151" t="s">
        <v>1107</v>
      </c>
      <c r="F265" s="152" t="s">
        <v>1090</v>
      </c>
      <c r="G265" s="153" t="s">
        <v>265</v>
      </c>
      <c r="H265" s="154">
        <v>36</v>
      </c>
      <c r="I265" s="155"/>
      <c r="J265" s="156">
        <f>ROUND(I265*H265,2)</f>
        <v>0</v>
      </c>
      <c r="K265" s="157"/>
      <c r="L265" s="32"/>
      <c r="M265" s="158" t="s">
        <v>1</v>
      </c>
      <c r="N265" s="159" t="s">
        <v>39</v>
      </c>
      <c r="O265" s="60"/>
      <c r="P265" s="160">
        <f>O265*H265</f>
        <v>0</v>
      </c>
      <c r="Q265" s="160">
        <v>0</v>
      </c>
      <c r="R265" s="160">
        <f>Q265*H265</f>
        <v>0</v>
      </c>
      <c r="S265" s="160">
        <v>0</v>
      </c>
      <c r="T265" s="161">
        <f>S265*H265</f>
        <v>0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162" t="s">
        <v>134</v>
      </c>
      <c r="AT265" s="162" t="s">
        <v>130</v>
      </c>
      <c r="AU265" s="162" t="s">
        <v>73</v>
      </c>
      <c r="AY265" s="16" t="s">
        <v>127</v>
      </c>
      <c r="BE265" s="163">
        <f>IF(N265="základná",J265,0)</f>
        <v>0</v>
      </c>
      <c r="BF265" s="163">
        <f>IF(N265="znížená",J265,0)</f>
        <v>0</v>
      </c>
      <c r="BG265" s="163">
        <f>IF(N265="zákl. prenesená",J265,0)</f>
        <v>0</v>
      </c>
      <c r="BH265" s="163">
        <f>IF(N265="zníž. prenesená",J265,0)</f>
        <v>0</v>
      </c>
      <c r="BI265" s="163">
        <f>IF(N265="nulová",J265,0)</f>
        <v>0</v>
      </c>
      <c r="BJ265" s="16" t="s">
        <v>135</v>
      </c>
      <c r="BK265" s="163">
        <f>ROUND(I265*H265,2)</f>
        <v>0</v>
      </c>
      <c r="BL265" s="16" t="s">
        <v>134</v>
      </c>
      <c r="BM265" s="162" t="s">
        <v>1108</v>
      </c>
    </row>
    <row r="266" spans="1:65" s="2" customFormat="1" ht="19.2">
      <c r="A266" s="31"/>
      <c r="B266" s="32"/>
      <c r="C266" s="31"/>
      <c r="D266" s="165" t="s">
        <v>233</v>
      </c>
      <c r="E266" s="31"/>
      <c r="F266" s="181" t="s">
        <v>1109</v>
      </c>
      <c r="G266" s="31"/>
      <c r="H266" s="31"/>
      <c r="I266" s="182"/>
      <c r="J266" s="31"/>
      <c r="K266" s="31"/>
      <c r="L266" s="32"/>
      <c r="M266" s="183"/>
      <c r="N266" s="184"/>
      <c r="O266" s="60"/>
      <c r="P266" s="60"/>
      <c r="Q266" s="60"/>
      <c r="R266" s="60"/>
      <c r="S266" s="60"/>
      <c r="T266" s="6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T266" s="16" t="s">
        <v>233</v>
      </c>
      <c r="AU266" s="16" t="s">
        <v>73</v>
      </c>
    </row>
    <row r="267" spans="1:65" s="2" customFormat="1" ht="16.5" customHeight="1">
      <c r="A267" s="31"/>
      <c r="B267" s="149"/>
      <c r="C267" s="150" t="s">
        <v>977</v>
      </c>
      <c r="D267" s="150" t="s">
        <v>130</v>
      </c>
      <c r="E267" s="151" t="s">
        <v>1110</v>
      </c>
      <c r="F267" s="152" t="s">
        <v>1111</v>
      </c>
      <c r="G267" s="153" t="s">
        <v>265</v>
      </c>
      <c r="H267" s="154">
        <v>48</v>
      </c>
      <c r="I267" s="155"/>
      <c r="J267" s="156">
        <f>ROUND(I267*H267,2)</f>
        <v>0</v>
      </c>
      <c r="K267" s="157"/>
      <c r="L267" s="32"/>
      <c r="M267" s="158" t="s">
        <v>1</v>
      </c>
      <c r="N267" s="159" t="s">
        <v>39</v>
      </c>
      <c r="O267" s="60"/>
      <c r="P267" s="160">
        <f>O267*H267</f>
        <v>0</v>
      </c>
      <c r="Q267" s="160">
        <v>0</v>
      </c>
      <c r="R267" s="160">
        <f>Q267*H267</f>
        <v>0</v>
      </c>
      <c r="S267" s="160">
        <v>0</v>
      </c>
      <c r="T267" s="161">
        <f>S267*H267</f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62" t="s">
        <v>134</v>
      </c>
      <c r="AT267" s="162" t="s">
        <v>130</v>
      </c>
      <c r="AU267" s="162" t="s">
        <v>73</v>
      </c>
      <c r="AY267" s="16" t="s">
        <v>127</v>
      </c>
      <c r="BE267" s="163">
        <f>IF(N267="základná",J267,0)</f>
        <v>0</v>
      </c>
      <c r="BF267" s="163">
        <f>IF(N267="znížená",J267,0)</f>
        <v>0</v>
      </c>
      <c r="BG267" s="163">
        <f>IF(N267="zákl. prenesená",J267,0)</f>
        <v>0</v>
      </c>
      <c r="BH267" s="163">
        <f>IF(N267="zníž. prenesená",J267,0)</f>
        <v>0</v>
      </c>
      <c r="BI267" s="163">
        <f>IF(N267="nulová",J267,0)</f>
        <v>0</v>
      </c>
      <c r="BJ267" s="16" t="s">
        <v>135</v>
      </c>
      <c r="BK267" s="163">
        <f>ROUND(I267*H267,2)</f>
        <v>0</v>
      </c>
      <c r="BL267" s="16" t="s">
        <v>134</v>
      </c>
      <c r="BM267" s="162" t="s">
        <v>1112</v>
      </c>
    </row>
    <row r="268" spans="1:65" s="2" customFormat="1" ht="19.2">
      <c r="A268" s="31"/>
      <c r="B268" s="32"/>
      <c r="C268" s="31"/>
      <c r="D268" s="165" t="s">
        <v>233</v>
      </c>
      <c r="E268" s="31"/>
      <c r="F268" s="181" t="s">
        <v>1113</v>
      </c>
      <c r="G268" s="31"/>
      <c r="H268" s="31"/>
      <c r="I268" s="182"/>
      <c r="J268" s="31"/>
      <c r="K268" s="31"/>
      <c r="L268" s="32"/>
      <c r="M268" s="183"/>
      <c r="N268" s="184"/>
      <c r="O268" s="60"/>
      <c r="P268" s="60"/>
      <c r="Q268" s="60"/>
      <c r="R268" s="60"/>
      <c r="S268" s="60"/>
      <c r="T268" s="6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T268" s="16" t="s">
        <v>233</v>
      </c>
      <c r="AU268" s="16" t="s">
        <v>73</v>
      </c>
    </row>
    <row r="269" spans="1:65" s="2" customFormat="1" ht="16.5" customHeight="1">
      <c r="A269" s="31"/>
      <c r="B269" s="149"/>
      <c r="C269" s="150" t="s">
        <v>1114</v>
      </c>
      <c r="D269" s="150" t="s">
        <v>130</v>
      </c>
      <c r="E269" s="151" t="s">
        <v>1115</v>
      </c>
      <c r="F269" s="152" t="s">
        <v>1111</v>
      </c>
      <c r="G269" s="153" t="s">
        <v>265</v>
      </c>
      <c r="H269" s="154">
        <v>24</v>
      </c>
      <c r="I269" s="155"/>
      <c r="J269" s="156">
        <f>ROUND(I269*H269,2)</f>
        <v>0</v>
      </c>
      <c r="K269" s="157"/>
      <c r="L269" s="32"/>
      <c r="M269" s="158" t="s">
        <v>1</v>
      </c>
      <c r="N269" s="159" t="s">
        <v>39</v>
      </c>
      <c r="O269" s="60"/>
      <c r="P269" s="160">
        <f>O269*H269</f>
        <v>0</v>
      </c>
      <c r="Q269" s="160">
        <v>0</v>
      </c>
      <c r="R269" s="160">
        <f>Q269*H269</f>
        <v>0</v>
      </c>
      <c r="S269" s="160">
        <v>0</v>
      </c>
      <c r="T269" s="161">
        <f>S269*H269</f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62" t="s">
        <v>134</v>
      </c>
      <c r="AT269" s="162" t="s">
        <v>130</v>
      </c>
      <c r="AU269" s="162" t="s">
        <v>73</v>
      </c>
      <c r="AY269" s="16" t="s">
        <v>127</v>
      </c>
      <c r="BE269" s="163">
        <f>IF(N269="základná",J269,0)</f>
        <v>0</v>
      </c>
      <c r="BF269" s="163">
        <f>IF(N269="znížená",J269,0)</f>
        <v>0</v>
      </c>
      <c r="BG269" s="163">
        <f>IF(N269="zákl. prenesená",J269,0)</f>
        <v>0</v>
      </c>
      <c r="BH269" s="163">
        <f>IF(N269="zníž. prenesená",J269,0)</f>
        <v>0</v>
      </c>
      <c r="BI269" s="163">
        <f>IF(N269="nulová",J269,0)</f>
        <v>0</v>
      </c>
      <c r="BJ269" s="16" t="s">
        <v>135</v>
      </c>
      <c r="BK269" s="163">
        <f>ROUND(I269*H269,2)</f>
        <v>0</v>
      </c>
      <c r="BL269" s="16" t="s">
        <v>134</v>
      </c>
      <c r="BM269" s="162" t="s">
        <v>1116</v>
      </c>
    </row>
    <row r="270" spans="1:65" s="2" customFormat="1" ht="19.2">
      <c r="A270" s="31"/>
      <c r="B270" s="32"/>
      <c r="C270" s="31"/>
      <c r="D270" s="165" t="s">
        <v>233</v>
      </c>
      <c r="E270" s="31"/>
      <c r="F270" s="181" t="s">
        <v>1117</v>
      </c>
      <c r="G270" s="31"/>
      <c r="H270" s="31"/>
      <c r="I270" s="182"/>
      <c r="J270" s="31"/>
      <c r="K270" s="31"/>
      <c r="L270" s="32"/>
      <c r="M270" s="183"/>
      <c r="N270" s="184"/>
      <c r="O270" s="60"/>
      <c r="P270" s="60"/>
      <c r="Q270" s="60"/>
      <c r="R270" s="60"/>
      <c r="S270" s="60"/>
      <c r="T270" s="6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T270" s="16" t="s">
        <v>233</v>
      </c>
      <c r="AU270" s="16" t="s">
        <v>73</v>
      </c>
    </row>
    <row r="271" spans="1:65" s="2" customFormat="1" ht="16.5" customHeight="1">
      <c r="A271" s="31"/>
      <c r="B271" s="149"/>
      <c r="C271" s="150" t="s">
        <v>980</v>
      </c>
      <c r="D271" s="150" t="s">
        <v>130</v>
      </c>
      <c r="E271" s="151" t="s">
        <v>1118</v>
      </c>
      <c r="F271" s="152" t="s">
        <v>1111</v>
      </c>
      <c r="G271" s="153" t="s">
        <v>265</v>
      </c>
      <c r="H271" s="154">
        <v>18</v>
      </c>
      <c r="I271" s="155"/>
      <c r="J271" s="156">
        <f>ROUND(I271*H271,2)</f>
        <v>0</v>
      </c>
      <c r="K271" s="157"/>
      <c r="L271" s="32"/>
      <c r="M271" s="158" t="s">
        <v>1</v>
      </c>
      <c r="N271" s="159" t="s">
        <v>39</v>
      </c>
      <c r="O271" s="60"/>
      <c r="P271" s="160">
        <f>O271*H271</f>
        <v>0</v>
      </c>
      <c r="Q271" s="160">
        <v>0</v>
      </c>
      <c r="R271" s="160">
        <f>Q271*H271</f>
        <v>0</v>
      </c>
      <c r="S271" s="160">
        <v>0</v>
      </c>
      <c r="T271" s="161">
        <f>S271*H271</f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62" t="s">
        <v>134</v>
      </c>
      <c r="AT271" s="162" t="s">
        <v>130</v>
      </c>
      <c r="AU271" s="162" t="s">
        <v>73</v>
      </c>
      <c r="AY271" s="16" t="s">
        <v>127</v>
      </c>
      <c r="BE271" s="163">
        <f>IF(N271="základná",J271,0)</f>
        <v>0</v>
      </c>
      <c r="BF271" s="163">
        <f>IF(N271="znížená",J271,0)</f>
        <v>0</v>
      </c>
      <c r="BG271" s="163">
        <f>IF(N271="zákl. prenesená",J271,0)</f>
        <v>0</v>
      </c>
      <c r="BH271" s="163">
        <f>IF(N271="zníž. prenesená",J271,0)</f>
        <v>0</v>
      </c>
      <c r="BI271" s="163">
        <f>IF(N271="nulová",J271,0)</f>
        <v>0</v>
      </c>
      <c r="BJ271" s="16" t="s">
        <v>135</v>
      </c>
      <c r="BK271" s="163">
        <f>ROUND(I271*H271,2)</f>
        <v>0</v>
      </c>
      <c r="BL271" s="16" t="s">
        <v>134</v>
      </c>
      <c r="BM271" s="162" t="s">
        <v>1119</v>
      </c>
    </row>
    <row r="272" spans="1:65" s="2" customFormat="1" ht="19.2">
      <c r="A272" s="31"/>
      <c r="B272" s="32"/>
      <c r="C272" s="31"/>
      <c r="D272" s="165" t="s">
        <v>233</v>
      </c>
      <c r="E272" s="31"/>
      <c r="F272" s="181" t="s">
        <v>1120</v>
      </c>
      <c r="G272" s="31"/>
      <c r="H272" s="31"/>
      <c r="I272" s="182"/>
      <c r="J272" s="31"/>
      <c r="K272" s="31"/>
      <c r="L272" s="32"/>
      <c r="M272" s="183"/>
      <c r="N272" s="184"/>
      <c r="O272" s="60"/>
      <c r="P272" s="60"/>
      <c r="Q272" s="60"/>
      <c r="R272" s="60"/>
      <c r="S272" s="60"/>
      <c r="T272" s="6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T272" s="16" t="s">
        <v>233</v>
      </c>
      <c r="AU272" s="16" t="s">
        <v>73</v>
      </c>
    </row>
    <row r="273" spans="1:65" s="2" customFormat="1" ht="16.5" customHeight="1">
      <c r="A273" s="31"/>
      <c r="B273" s="149"/>
      <c r="C273" s="150" t="s">
        <v>1121</v>
      </c>
      <c r="D273" s="150" t="s">
        <v>130</v>
      </c>
      <c r="E273" s="151" t="s">
        <v>1122</v>
      </c>
      <c r="F273" s="152" t="s">
        <v>1123</v>
      </c>
      <c r="G273" s="153" t="s">
        <v>265</v>
      </c>
      <c r="H273" s="154">
        <v>1</v>
      </c>
      <c r="I273" s="155"/>
      <c r="J273" s="156">
        <f>ROUND(I273*H273,2)</f>
        <v>0</v>
      </c>
      <c r="K273" s="157"/>
      <c r="L273" s="32"/>
      <c r="M273" s="158" t="s">
        <v>1</v>
      </c>
      <c r="N273" s="159" t="s">
        <v>39</v>
      </c>
      <c r="O273" s="60"/>
      <c r="P273" s="160">
        <f>O273*H273</f>
        <v>0</v>
      </c>
      <c r="Q273" s="160">
        <v>0</v>
      </c>
      <c r="R273" s="160">
        <f>Q273*H273</f>
        <v>0</v>
      </c>
      <c r="S273" s="160">
        <v>0</v>
      </c>
      <c r="T273" s="161">
        <f>S273*H273</f>
        <v>0</v>
      </c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162" t="s">
        <v>134</v>
      </c>
      <c r="AT273" s="162" t="s">
        <v>130</v>
      </c>
      <c r="AU273" s="162" t="s">
        <v>73</v>
      </c>
      <c r="AY273" s="16" t="s">
        <v>127</v>
      </c>
      <c r="BE273" s="163">
        <f>IF(N273="základná",J273,0)</f>
        <v>0</v>
      </c>
      <c r="BF273" s="163">
        <f>IF(N273="znížená",J273,0)</f>
        <v>0</v>
      </c>
      <c r="BG273" s="163">
        <f>IF(N273="zákl. prenesená",J273,0)</f>
        <v>0</v>
      </c>
      <c r="BH273" s="163">
        <f>IF(N273="zníž. prenesená",J273,0)</f>
        <v>0</v>
      </c>
      <c r="BI273" s="163">
        <f>IF(N273="nulová",J273,0)</f>
        <v>0</v>
      </c>
      <c r="BJ273" s="16" t="s">
        <v>135</v>
      </c>
      <c r="BK273" s="163">
        <f>ROUND(I273*H273,2)</f>
        <v>0</v>
      </c>
      <c r="BL273" s="16" t="s">
        <v>134</v>
      </c>
      <c r="BM273" s="162" t="s">
        <v>1124</v>
      </c>
    </row>
    <row r="274" spans="1:65" s="2" customFormat="1" ht="19.2">
      <c r="A274" s="31"/>
      <c r="B274" s="32"/>
      <c r="C274" s="31"/>
      <c r="D274" s="165" t="s">
        <v>233</v>
      </c>
      <c r="E274" s="31"/>
      <c r="F274" s="181" t="s">
        <v>1125</v>
      </c>
      <c r="G274" s="31"/>
      <c r="H274" s="31"/>
      <c r="I274" s="182"/>
      <c r="J274" s="31"/>
      <c r="K274" s="31"/>
      <c r="L274" s="32"/>
      <c r="M274" s="183"/>
      <c r="N274" s="184"/>
      <c r="O274" s="60"/>
      <c r="P274" s="60"/>
      <c r="Q274" s="60"/>
      <c r="R274" s="60"/>
      <c r="S274" s="60"/>
      <c r="T274" s="6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T274" s="16" t="s">
        <v>233</v>
      </c>
      <c r="AU274" s="16" t="s">
        <v>73</v>
      </c>
    </row>
    <row r="275" spans="1:65" s="2" customFormat="1" ht="16.5" customHeight="1">
      <c r="A275" s="31"/>
      <c r="B275" s="149"/>
      <c r="C275" s="150" t="s">
        <v>983</v>
      </c>
      <c r="D275" s="150" t="s">
        <v>130</v>
      </c>
      <c r="E275" s="151" t="s">
        <v>1126</v>
      </c>
      <c r="F275" s="152" t="s">
        <v>1127</v>
      </c>
      <c r="G275" s="153" t="s">
        <v>265</v>
      </c>
      <c r="H275" s="154">
        <v>2</v>
      </c>
      <c r="I275" s="155"/>
      <c r="J275" s="156">
        <f>ROUND(I275*H275,2)</f>
        <v>0</v>
      </c>
      <c r="K275" s="157"/>
      <c r="L275" s="32"/>
      <c r="M275" s="158" t="s">
        <v>1</v>
      </c>
      <c r="N275" s="159" t="s">
        <v>39</v>
      </c>
      <c r="O275" s="60"/>
      <c r="P275" s="160">
        <f>O275*H275</f>
        <v>0</v>
      </c>
      <c r="Q275" s="160">
        <v>0</v>
      </c>
      <c r="R275" s="160">
        <f>Q275*H275</f>
        <v>0</v>
      </c>
      <c r="S275" s="160">
        <v>0</v>
      </c>
      <c r="T275" s="161">
        <f>S275*H275</f>
        <v>0</v>
      </c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R275" s="162" t="s">
        <v>134</v>
      </c>
      <c r="AT275" s="162" t="s">
        <v>130</v>
      </c>
      <c r="AU275" s="162" t="s">
        <v>73</v>
      </c>
      <c r="AY275" s="16" t="s">
        <v>127</v>
      </c>
      <c r="BE275" s="163">
        <f>IF(N275="základná",J275,0)</f>
        <v>0</v>
      </c>
      <c r="BF275" s="163">
        <f>IF(N275="znížená",J275,0)</f>
        <v>0</v>
      </c>
      <c r="BG275" s="163">
        <f>IF(N275="zákl. prenesená",J275,0)</f>
        <v>0</v>
      </c>
      <c r="BH275" s="163">
        <f>IF(N275="zníž. prenesená",J275,0)</f>
        <v>0</v>
      </c>
      <c r="BI275" s="163">
        <f>IF(N275="nulová",J275,0)</f>
        <v>0</v>
      </c>
      <c r="BJ275" s="16" t="s">
        <v>135</v>
      </c>
      <c r="BK275" s="163">
        <f>ROUND(I275*H275,2)</f>
        <v>0</v>
      </c>
      <c r="BL275" s="16" t="s">
        <v>134</v>
      </c>
      <c r="BM275" s="162" t="s">
        <v>1128</v>
      </c>
    </row>
    <row r="276" spans="1:65" s="2" customFormat="1" ht="19.2">
      <c r="A276" s="31"/>
      <c r="B276" s="32"/>
      <c r="C276" s="31"/>
      <c r="D276" s="165" t="s">
        <v>233</v>
      </c>
      <c r="E276" s="31"/>
      <c r="F276" s="181" t="s">
        <v>1129</v>
      </c>
      <c r="G276" s="31"/>
      <c r="H276" s="31"/>
      <c r="I276" s="182"/>
      <c r="J276" s="31"/>
      <c r="K276" s="31"/>
      <c r="L276" s="32"/>
      <c r="M276" s="183"/>
      <c r="N276" s="184"/>
      <c r="O276" s="60"/>
      <c r="P276" s="60"/>
      <c r="Q276" s="60"/>
      <c r="R276" s="60"/>
      <c r="S276" s="60"/>
      <c r="T276" s="6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T276" s="16" t="s">
        <v>233</v>
      </c>
      <c r="AU276" s="16" t="s">
        <v>73</v>
      </c>
    </row>
    <row r="277" spans="1:65" s="2" customFormat="1" ht="16.5" customHeight="1">
      <c r="A277" s="31"/>
      <c r="B277" s="149"/>
      <c r="C277" s="150" t="s">
        <v>1130</v>
      </c>
      <c r="D277" s="150" t="s">
        <v>130</v>
      </c>
      <c r="E277" s="151" t="s">
        <v>1131</v>
      </c>
      <c r="F277" s="152" t="s">
        <v>1132</v>
      </c>
      <c r="G277" s="153" t="s">
        <v>265</v>
      </c>
      <c r="H277" s="154">
        <v>30</v>
      </c>
      <c r="I277" s="155"/>
      <c r="J277" s="156">
        <f>ROUND(I277*H277,2)</f>
        <v>0</v>
      </c>
      <c r="K277" s="157"/>
      <c r="L277" s="32"/>
      <c r="M277" s="158" t="s">
        <v>1</v>
      </c>
      <c r="N277" s="159" t="s">
        <v>39</v>
      </c>
      <c r="O277" s="60"/>
      <c r="P277" s="160">
        <f>O277*H277</f>
        <v>0</v>
      </c>
      <c r="Q277" s="160">
        <v>0</v>
      </c>
      <c r="R277" s="160">
        <f>Q277*H277</f>
        <v>0</v>
      </c>
      <c r="S277" s="160">
        <v>0</v>
      </c>
      <c r="T277" s="161">
        <f>S277*H277</f>
        <v>0</v>
      </c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R277" s="162" t="s">
        <v>134</v>
      </c>
      <c r="AT277" s="162" t="s">
        <v>130</v>
      </c>
      <c r="AU277" s="162" t="s">
        <v>73</v>
      </c>
      <c r="AY277" s="16" t="s">
        <v>127</v>
      </c>
      <c r="BE277" s="163">
        <f>IF(N277="základná",J277,0)</f>
        <v>0</v>
      </c>
      <c r="BF277" s="163">
        <f>IF(N277="znížená",J277,0)</f>
        <v>0</v>
      </c>
      <c r="BG277" s="163">
        <f>IF(N277="zákl. prenesená",J277,0)</f>
        <v>0</v>
      </c>
      <c r="BH277" s="163">
        <f>IF(N277="zníž. prenesená",J277,0)</f>
        <v>0</v>
      </c>
      <c r="BI277" s="163">
        <f>IF(N277="nulová",J277,0)</f>
        <v>0</v>
      </c>
      <c r="BJ277" s="16" t="s">
        <v>135</v>
      </c>
      <c r="BK277" s="163">
        <f>ROUND(I277*H277,2)</f>
        <v>0</v>
      </c>
      <c r="BL277" s="16" t="s">
        <v>134</v>
      </c>
      <c r="BM277" s="162" t="s">
        <v>1133</v>
      </c>
    </row>
    <row r="278" spans="1:65" s="2" customFormat="1" ht="19.2">
      <c r="A278" s="31"/>
      <c r="B278" s="32"/>
      <c r="C278" s="31"/>
      <c r="D278" s="165" t="s">
        <v>233</v>
      </c>
      <c r="E278" s="31"/>
      <c r="F278" s="181" t="s">
        <v>1134</v>
      </c>
      <c r="G278" s="31"/>
      <c r="H278" s="31"/>
      <c r="I278" s="182"/>
      <c r="J278" s="31"/>
      <c r="K278" s="31"/>
      <c r="L278" s="32"/>
      <c r="M278" s="183"/>
      <c r="N278" s="184"/>
      <c r="O278" s="60"/>
      <c r="P278" s="60"/>
      <c r="Q278" s="60"/>
      <c r="R278" s="60"/>
      <c r="S278" s="60"/>
      <c r="T278" s="6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T278" s="16" t="s">
        <v>233</v>
      </c>
      <c r="AU278" s="16" t="s">
        <v>73</v>
      </c>
    </row>
    <row r="279" spans="1:65" s="2" customFormat="1" ht="16.5" customHeight="1">
      <c r="A279" s="31"/>
      <c r="B279" s="149"/>
      <c r="C279" s="150" t="s">
        <v>986</v>
      </c>
      <c r="D279" s="150" t="s">
        <v>130</v>
      </c>
      <c r="E279" s="151" t="s">
        <v>1135</v>
      </c>
      <c r="F279" s="152" t="s">
        <v>1136</v>
      </c>
      <c r="G279" s="153" t="s">
        <v>265</v>
      </c>
      <c r="H279" s="154">
        <v>1</v>
      </c>
      <c r="I279" s="155"/>
      <c r="J279" s="156">
        <f>ROUND(I279*H279,2)</f>
        <v>0</v>
      </c>
      <c r="K279" s="157"/>
      <c r="L279" s="32"/>
      <c r="M279" s="158" t="s">
        <v>1</v>
      </c>
      <c r="N279" s="159" t="s">
        <v>39</v>
      </c>
      <c r="O279" s="60"/>
      <c r="P279" s="160">
        <f>O279*H279</f>
        <v>0</v>
      </c>
      <c r="Q279" s="160">
        <v>0</v>
      </c>
      <c r="R279" s="160">
        <f>Q279*H279</f>
        <v>0</v>
      </c>
      <c r="S279" s="160">
        <v>0</v>
      </c>
      <c r="T279" s="161">
        <f>S279*H279</f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62" t="s">
        <v>134</v>
      </c>
      <c r="AT279" s="162" t="s">
        <v>130</v>
      </c>
      <c r="AU279" s="162" t="s">
        <v>73</v>
      </c>
      <c r="AY279" s="16" t="s">
        <v>127</v>
      </c>
      <c r="BE279" s="163">
        <f>IF(N279="základná",J279,0)</f>
        <v>0</v>
      </c>
      <c r="BF279" s="163">
        <f>IF(N279="znížená",J279,0)</f>
        <v>0</v>
      </c>
      <c r="BG279" s="163">
        <f>IF(N279="zákl. prenesená",J279,0)</f>
        <v>0</v>
      </c>
      <c r="BH279" s="163">
        <f>IF(N279="zníž. prenesená",J279,0)</f>
        <v>0</v>
      </c>
      <c r="BI279" s="163">
        <f>IF(N279="nulová",J279,0)</f>
        <v>0</v>
      </c>
      <c r="BJ279" s="16" t="s">
        <v>135</v>
      </c>
      <c r="BK279" s="163">
        <f>ROUND(I279*H279,2)</f>
        <v>0</v>
      </c>
      <c r="BL279" s="16" t="s">
        <v>134</v>
      </c>
      <c r="BM279" s="162" t="s">
        <v>1137</v>
      </c>
    </row>
    <row r="280" spans="1:65" s="2" customFormat="1" ht="19.2">
      <c r="A280" s="31"/>
      <c r="B280" s="32"/>
      <c r="C280" s="31"/>
      <c r="D280" s="165" t="s">
        <v>233</v>
      </c>
      <c r="E280" s="31"/>
      <c r="F280" s="181" t="s">
        <v>1138</v>
      </c>
      <c r="G280" s="31"/>
      <c r="H280" s="31"/>
      <c r="I280" s="182"/>
      <c r="J280" s="31"/>
      <c r="K280" s="31"/>
      <c r="L280" s="32"/>
      <c r="M280" s="183"/>
      <c r="N280" s="184"/>
      <c r="O280" s="60"/>
      <c r="P280" s="60"/>
      <c r="Q280" s="60"/>
      <c r="R280" s="60"/>
      <c r="S280" s="60"/>
      <c r="T280" s="6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T280" s="16" t="s">
        <v>233</v>
      </c>
      <c r="AU280" s="16" t="s">
        <v>73</v>
      </c>
    </row>
    <row r="281" spans="1:65" s="2" customFormat="1" ht="16.5" customHeight="1">
      <c r="A281" s="31"/>
      <c r="B281" s="149"/>
      <c r="C281" s="150" t="s">
        <v>1139</v>
      </c>
      <c r="D281" s="150" t="s">
        <v>130</v>
      </c>
      <c r="E281" s="151" t="s">
        <v>1140</v>
      </c>
      <c r="F281" s="152" t="s">
        <v>1141</v>
      </c>
      <c r="G281" s="153" t="s">
        <v>265</v>
      </c>
      <c r="H281" s="154">
        <v>1</v>
      </c>
      <c r="I281" s="155"/>
      <c r="J281" s="156">
        <f>ROUND(I281*H281,2)</f>
        <v>0</v>
      </c>
      <c r="K281" s="157"/>
      <c r="L281" s="32"/>
      <c r="M281" s="158" t="s">
        <v>1</v>
      </c>
      <c r="N281" s="159" t="s">
        <v>39</v>
      </c>
      <c r="O281" s="60"/>
      <c r="P281" s="160">
        <f>O281*H281</f>
        <v>0</v>
      </c>
      <c r="Q281" s="160">
        <v>0</v>
      </c>
      <c r="R281" s="160">
        <f>Q281*H281</f>
        <v>0</v>
      </c>
      <c r="S281" s="160">
        <v>0</v>
      </c>
      <c r="T281" s="161">
        <f>S281*H281</f>
        <v>0</v>
      </c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R281" s="162" t="s">
        <v>134</v>
      </c>
      <c r="AT281" s="162" t="s">
        <v>130</v>
      </c>
      <c r="AU281" s="162" t="s">
        <v>73</v>
      </c>
      <c r="AY281" s="16" t="s">
        <v>127</v>
      </c>
      <c r="BE281" s="163">
        <f>IF(N281="základná",J281,0)</f>
        <v>0</v>
      </c>
      <c r="BF281" s="163">
        <f>IF(N281="znížená",J281,0)</f>
        <v>0</v>
      </c>
      <c r="BG281" s="163">
        <f>IF(N281="zákl. prenesená",J281,0)</f>
        <v>0</v>
      </c>
      <c r="BH281" s="163">
        <f>IF(N281="zníž. prenesená",J281,0)</f>
        <v>0</v>
      </c>
      <c r="BI281" s="163">
        <f>IF(N281="nulová",J281,0)</f>
        <v>0</v>
      </c>
      <c r="BJ281" s="16" t="s">
        <v>135</v>
      </c>
      <c r="BK281" s="163">
        <f>ROUND(I281*H281,2)</f>
        <v>0</v>
      </c>
      <c r="BL281" s="16" t="s">
        <v>134</v>
      </c>
      <c r="BM281" s="162" t="s">
        <v>1142</v>
      </c>
    </row>
    <row r="282" spans="1:65" s="2" customFormat="1" ht="19.2">
      <c r="A282" s="31"/>
      <c r="B282" s="32"/>
      <c r="C282" s="31"/>
      <c r="D282" s="165" t="s">
        <v>233</v>
      </c>
      <c r="E282" s="31"/>
      <c r="F282" s="181" t="s">
        <v>1143</v>
      </c>
      <c r="G282" s="31"/>
      <c r="H282" s="31"/>
      <c r="I282" s="182"/>
      <c r="J282" s="31"/>
      <c r="K282" s="31"/>
      <c r="L282" s="32"/>
      <c r="M282" s="183"/>
      <c r="N282" s="184"/>
      <c r="O282" s="60"/>
      <c r="P282" s="60"/>
      <c r="Q282" s="60"/>
      <c r="R282" s="60"/>
      <c r="S282" s="60"/>
      <c r="T282" s="6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T282" s="16" t="s">
        <v>233</v>
      </c>
      <c r="AU282" s="16" t="s">
        <v>73</v>
      </c>
    </row>
    <row r="283" spans="1:65" s="2" customFormat="1" ht="16.5" customHeight="1">
      <c r="A283" s="31"/>
      <c r="B283" s="149"/>
      <c r="C283" s="150" t="s">
        <v>988</v>
      </c>
      <c r="D283" s="150" t="s">
        <v>130</v>
      </c>
      <c r="E283" s="151" t="s">
        <v>1144</v>
      </c>
      <c r="F283" s="152" t="s">
        <v>1145</v>
      </c>
      <c r="G283" s="153" t="s">
        <v>265</v>
      </c>
      <c r="H283" s="154">
        <v>1</v>
      </c>
      <c r="I283" s="155"/>
      <c r="J283" s="156">
        <f>ROUND(I283*H283,2)</f>
        <v>0</v>
      </c>
      <c r="K283" s="157"/>
      <c r="L283" s="32"/>
      <c r="M283" s="158" t="s">
        <v>1</v>
      </c>
      <c r="N283" s="159" t="s">
        <v>39</v>
      </c>
      <c r="O283" s="60"/>
      <c r="P283" s="160">
        <f>O283*H283</f>
        <v>0</v>
      </c>
      <c r="Q283" s="160">
        <v>0</v>
      </c>
      <c r="R283" s="160">
        <f>Q283*H283</f>
        <v>0</v>
      </c>
      <c r="S283" s="160">
        <v>0</v>
      </c>
      <c r="T283" s="161">
        <f>S283*H283</f>
        <v>0</v>
      </c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R283" s="162" t="s">
        <v>134</v>
      </c>
      <c r="AT283" s="162" t="s">
        <v>130</v>
      </c>
      <c r="AU283" s="162" t="s">
        <v>73</v>
      </c>
      <c r="AY283" s="16" t="s">
        <v>127</v>
      </c>
      <c r="BE283" s="163">
        <f>IF(N283="základná",J283,0)</f>
        <v>0</v>
      </c>
      <c r="BF283" s="163">
        <f>IF(N283="znížená",J283,0)</f>
        <v>0</v>
      </c>
      <c r="BG283" s="163">
        <f>IF(N283="zákl. prenesená",J283,0)</f>
        <v>0</v>
      </c>
      <c r="BH283" s="163">
        <f>IF(N283="zníž. prenesená",J283,0)</f>
        <v>0</v>
      </c>
      <c r="BI283" s="163">
        <f>IF(N283="nulová",J283,0)</f>
        <v>0</v>
      </c>
      <c r="BJ283" s="16" t="s">
        <v>135</v>
      </c>
      <c r="BK283" s="163">
        <f>ROUND(I283*H283,2)</f>
        <v>0</v>
      </c>
      <c r="BL283" s="16" t="s">
        <v>134</v>
      </c>
      <c r="BM283" s="162" t="s">
        <v>1146</v>
      </c>
    </row>
    <row r="284" spans="1:65" s="2" customFormat="1" ht="28.8">
      <c r="A284" s="31"/>
      <c r="B284" s="32"/>
      <c r="C284" s="31"/>
      <c r="D284" s="165" t="s">
        <v>233</v>
      </c>
      <c r="E284" s="31"/>
      <c r="F284" s="181" t="s">
        <v>1220</v>
      </c>
      <c r="G284" s="31"/>
      <c r="H284" s="31"/>
      <c r="I284" s="182"/>
      <c r="J284" s="31"/>
      <c r="K284" s="31"/>
      <c r="L284" s="32"/>
      <c r="M284" s="183"/>
      <c r="N284" s="184"/>
      <c r="O284" s="60"/>
      <c r="P284" s="60"/>
      <c r="Q284" s="60"/>
      <c r="R284" s="60"/>
      <c r="S284" s="60"/>
      <c r="T284" s="6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T284" s="16" t="s">
        <v>233</v>
      </c>
      <c r="AU284" s="16" t="s">
        <v>73</v>
      </c>
    </row>
    <row r="285" spans="1:65" s="2" customFormat="1" ht="16.5" customHeight="1">
      <c r="A285" s="31"/>
      <c r="B285" s="149"/>
      <c r="C285" s="150" t="s">
        <v>1147</v>
      </c>
      <c r="D285" s="150" t="s">
        <v>130</v>
      </c>
      <c r="E285" s="151" t="s">
        <v>1148</v>
      </c>
      <c r="F285" s="152" t="s">
        <v>1149</v>
      </c>
      <c r="G285" s="153" t="s">
        <v>265</v>
      </c>
      <c r="H285" s="154">
        <v>15</v>
      </c>
      <c r="I285" s="155"/>
      <c r="J285" s="156">
        <f>ROUND(I285*H285,2)</f>
        <v>0</v>
      </c>
      <c r="K285" s="157"/>
      <c r="L285" s="32"/>
      <c r="M285" s="158" t="s">
        <v>1</v>
      </c>
      <c r="N285" s="159" t="s">
        <v>39</v>
      </c>
      <c r="O285" s="60"/>
      <c r="P285" s="160">
        <f>O285*H285</f>
        <v>0</v>
      </c>
      <c r="Q285" s="160">
        <v>0</v>
      </c>
      <c r="R285" s="160">
        <f>Q285*H285</f>
        <v>0</v>
      </c>
      <c r="S285" s="160">
        <v>0</v>
      </c>
      <c r="T285" s="161">
        <f>S285*H285</f>
        <v>0</v>
      </c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R285" s="162" t="s">
        <v>134</v>
      </c>
      <c r="AT285" s="162" t="s">
        <v>130</v>
      </c>
      <c r="AU285" s="162" t="s">
        <v>73</v>
      </c>
      <c r="AY285" s="16" t="s">
        <v>127</v>
      </c>
      <c r="BE285" s="163">
        <f>IF(N285="základná",J285,0)</f>
        <v>0</v>
      </c>
      <c r="BF285" s="163">
        <f>IF(N285="znížená",J285,0)</f>
        <v>0</v>
      </c>
      <c r="BG285" s="163">
        <f>IF(N285="zákl. prenesená",J285,0)</f>
        <v>0</v>
      </c>
      <c r="BH285" s="163">
        <f>IF(N285="zníž. prenesená",J285,0)</f>
        <v>0</v>
      </c>
      <c r="BI285" s="163">
        <f>IF(N285="nulová",J285,0)</f>
        <v>0</v>
      </c>
      <c r="BJ285" s="16" t="s">
        <v>135</v>
      </c>
      <c r="BK285" s="163">
        <f>ROUND(I285*H285,2)</f>
        <v>0</v>
      </c>
      <c r="BL285" s="16" t="s">
        <v>134</v>
      </c>
      <c r="BM285" s="162" t="s">
        <v>1150</v>
      </c>
    </row>
    <row r="286" spans="1:65" s="2" customFormat="1" ht="28.8">
      <c r="A286" s="31"/>
      <c r="B286" s="32"/>
      <c r="C286" s="31"/>
      <c r="D286" s="165" t="s">
        <v>233</v>
      </c>
      <c r="E286" s="31"/>
      <c r="F286" s="181" t="s">
        <v>1221</v>
      </c>
      <c r="G286" s="31"/>
      <c r="H286" s="31"/>
      <c r="I286" s="182"/>
      <c r="J286" s="31"/>
      <c r="K286" s="31"/>
      <c r="L286" s="32"/>
      <c r="M286" s="183"/>
      <c r="N286" s="184"/>
      <c r="O286" s="60"/>
      <c r="P286" s="60"/>
      <c r="Q286" s="60"/>
      <c r="R286" s="60"/>
      <c r="S286" s="60"/>
      <c r="T286" s="6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T286" s="16" t="s">
        <v>233</v>
      </c>
      <c r="AU286" s="16" t="s">
        <v>73</v>
      </c>
    </row>
    <row r="287" spans="1:65" s="2" customFormat="1" ht="16.5" customHeight="1">
      <c r="A287" s="31"/>
      <c r="B287" s="149"/>
      <c r="C287" s="150" t="s">
        <v>992</v>
      </c>
      <c r="D287" s="150" t="s">
        <v>130</v>
      </c>
      <c r="E287" s="151" t="s">
        <v>1151</v>
      </c>
      <c r="F287" s="152" t="s">
        <v>1152</v>
      </c>
      <c r="G287" s="153" t="s">
        <v>265</v>
      </c>
      <c r="H287" s="154">
        <v>1</v>
      </c>
      <c r="I287" s="155"/>
      <c r="J287" s="156">
        <f>ROUND(I287*H287,2)</f>
        <v>0</v>
      </c>
      <c r="K287" s="157"/>
      <c r="L287" s="32"/>
      <c r="M287" s="158" t="s">
        <v>1</v>
      </c>
      <c r="N287" s="159" t="s">
        <v>39</v>
      </c>
      <c r="O287" s="60"/>
      <c r="P287" s="160">
        <f>O287*H287</f>
        <v>0</v>
      </c>
      <c r="Q287" s="160">
        <v>0</v>
      </c>
      <c r="R287" s="160">
        <f>Q287*H287</f>
        <v>0</v>
      </c>
      <c r="S287" s="160">
        <v>0</v>
      </c>
      <c r="T287" s="161">
        <f>S287*H287</f>
        <v>0</v>
      </c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R287" s="162" t="s">
        <v>134</v>
      </c>
      <c r="AT287" s="162" t="s">
        <v>130</v>
      </c>
      <c r="AU287" s="162" t="s">
        <v>73</v>
      </c>
      <c r="AY287" s="16" t="s">
        <v>127</v>
      </c>
      <c r="BE287" s="163">
        <f>IF(N287="základná",J287,0)</f>
        <v>0</v>
      </c>
      <c r="BF287" s="163">
        <f>IF(N287="znížená",J287,0)</f>
        <v>0</v>
      </c>
      <c r="BG287" s="163">
        <f>IF(N287="zákl. prenesená",J287,0)</f>
        <v>0</v>
      </c>
      <c r="BH287" s="163">
        <f>IF(N287="zníž. prenesená",J287,0)</f>
        <v>0</v>
      </c>
      <c r="BI287" s="163">
        <f>IF(N287="nulová",J287,0)</f>
        <v>0</v>
      </c>
      <c r="BJ287" s="16" t="s">
        <v>135</v>
      </c>
      <c r="BK287" s="163">
        <f>ROUND(I287*H287,2)</f>
        <v>0</v>
      </c>
      <c r="BL287" s="16" t="s">
        <v>134</v>
      </c>
      <c r="BM287" s="162" t="s">
        <v>1153</v>
      </c>
    </row>
    <row r="288" spans="1:65" s="2" customFormat="1" ht="28.8">
      <c r="A288" s="31"/>
      <c r="B288" s="32"/>
      <c r="C288" s="31"/>
      <c r="D288" s="165" t="s">
        <v>233</v>
      </c>
      <c r="E288" s="31"/>
      <c r="F288" s="181" t="s">
        <v>1222</v>
      </c>
      <c r="G288" s="31"/>
      <c r="H288" s="31"/>
      <c r="I288" s="182"/>
      <c r="J288" s="31"/>
      <c r="K288" s="31"/>
      <c r="L288" s="32"/>
      <c r="M288" s="183"/>
      <c r="N288" s="184"/>
      <c r="O288" s="60"/>
      <c r="P288" s="60"/>
      <c r="Q288" s="60"/>
      <c r="R288" s="60"/>
      <c r="S288" s="60"/>
      <c r="T288" s="6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T288" s="16" t="s">
        <v>233</v>
      </c>
      <c r="AU288" s="16" t="s">
        <v>73</v>
      </c>
    </row>
    <row r="289" spans="1:65" s="2" customFormat="1" ht="16.5" customHeight="1">
      <c r="A289" s="31"/>
      <c r="B289" s="149"/>
      <c r="C289" s="150" t="s">
        <v>1154</v>
      </c>
      <c r="D289" s="150" t="s">
        <v>130</v>
      </c>
      <c r="E289" s="151" t="s">
        <v>1155</v>
      </c>
      <c r="F289" s="152" t="s">
        <v>1156</v>
      </c>
      <c r="G289" s="153" t="s">
        <v>265</v>
      </c>
      <c r="H289" s="154">
        <v>1</v>
      </c>
      <c r="I289" s="155"/>
      <c r="J289" s="156">
        <f>ROUND(I289*H289,2)</f>
        <v>0</v>
      </c>
      <c r="K289" s="157"/>
      <c r="L289" s="32"/>
      <c r="M289" s="158" t="s">
        <v>1</v>
      </c>
      <c r="N289" s="159" t="s">
        <v>39</v>
      </c>
      <c r="O289" s="60"/>
      <c r="P289" s="160">
        <f>O289*H289</f>
        <v>0</v>
      </c>
      <c r="Q289" s="160">
        <v>0</v>
      </c>
      <c r="R289" s="160">
        <f>Q289*H289</f>
        <v>0</v>
      </c>
      <c r="S289" s="160">
        <v>0</v>
      </c>
      <c r="T289" s="161">
        <f>S289*H289</f>
        <v>0</v>
      </c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R289" s="162" t="s">
        <v>134</v>
      </c>
      <c r="AT289" s="162" t="s">
        <v>130</v>
      </c>
      <c r="AU289" s="162" t="s">
        <v>73</v>
      </c>
      <c r="AY289" s="16" t="s">
        <v>127</v>
      </c>
      <c r="BE289" s="163">
        <f>IF(N289="základná",J289,0)</f>
        <v>0</v>
      </c>
      <c r="BF289" s="163">
        <f>IF(N289="znížená",J289,0)</f>
        <v>0</v>
      </c>
      <c r="BG289" s="163">
        <f>IF(N289="zákl. prenesená",J289,0)</f>
        <v>0</v>
      </c>
      <c r="BH289" s="163">
        <f>IF(N289="zníž. prenesená",J289,0)</f>
        <v>0</v>
      </c>
      <c r="BI289" s="163">
        <f>IF(N289="nulová",J289,0)</f>
        <v>0</v>
      </c>
      <c r="BJ289" s="16" t="s">
        <v>135</v>
      </c>
      <c r="BK289" s="163">
        <f>ROUND(I289*H289,2)</f>
        <v>0</v>
      </c>
      <c r="BL289" s="16" t="s">
        <v>134</v>
      </c>
      <c r="BM289" s="162" t="s">
        <v>1157</v>
      </c>
    </row>
    <row r="290" spans="1:65" s="2" customFormat="1" ht="28.8">
      <c r="A290" s="31"/>
      <c r="B290" s="32"/>
      <c r="C290" s="31"/>
      <c r="D290" s="165" t="s">
        <v>233</v>
      </c>
      <c r="E290" s="31"/>
      <c r="F290" s="181" t="s">
        <v>1224</v>
      </c>
      <c r="G290" s="31"/>
      <c r="H290" s="31"/>
      <c r="I290" s="182"/>
      <c r="J290" s="31"/>
      <c r="K290" s="31"/>
      <c r="L290" s="32"/>
      <c r="M290" s="183"/>
      <c r="N290" s="184"/>
      <c r="O290" s="60"/>
      <c r="P290" s="60"/>
      <c r="Q290" s="60"/>
      <c r="R290" s="60"/>
      <c r="S290" s="60"/>
      <c r="T290" s="6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T290" s="16" t="s">
        <v>233</v>
      </c>
      <c r="AU290" s="16" t="s">
        <v>73</v>
      </c>
    </row>
    <row r="291" spans="1:65" s="2" customFormat="1" ht="16.5" customHeight="1">
      <c r="A291" s="31"/>
      <c r="B291" s="149"/>
      <c r="C291" s="150" t="s">
        <v>996</v>
      </c>
      <c r="D291" s="150" t="s">
        <v>130</v>
      </c>
      <c r="E291" s="151" t="s">
        <v>1158</v>
      </c>
      <c r="F291" s="152" t="s">
        <v>1159</v>
      </c>
      <c r="G291" s="153" t="s">
        <v>160</v>
      </c>
      <c r="H291" s="154">
        <v>50</v>
      </c>
      <c r="I291" s="155"/>
      <c r="J291" s="156">
        <f>ROUND(I291*H291,2)</f>
        <v>0</v>
      </c>
      <c r="K291" s="157"/>
      <c r="L291" s="32"/>
      <c r="M291" s="158" t="s">
        <v>1</v>
      </c>
      <c r="N291" s="159" t="s">
        <v>39</v>
      </c>
      <c r="O291" s="60"/>
      <c r="P291" s="160">
        <f>O291*H291</f>
        <v>0</v>
      </c>
      <c r="Q291" s="160">
        <v>0</v>
      </c>
      <c r="R291" s="160">
        <f>Q291*H291</f>
        <v>0</v>
      </c>
      <c r="S291" s="160">
        <v>0</v>
      </c>
      <c r="T291" s="161">
        <f>S291*H291</f>
        <v>0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62" t="s">
        <v>134</v>
      </c>
      <c r="AT291" s="162" t="s">
        <v>130</v>
      </c>
      <c r="AU291" s="162" t="s">
        <v>73</v>
      </c>
      <c r="AY291" s="16" t="s">
        <v>127</v>
      </c>
      <c r="BE291" s="163">
        <f>IF(N291="základná",J291,0)</f>
        <v>0</v>
      </c>
      <c r="BF291" s="163">
        <f>IF(N291="znížená",J291,0)</f>
        <v>0</v>
      </c>
      <c r="BG291" s="163">
        <f>IF(N291="zákl. prenesená",J291,0)</f>
        <v>0</v>
      </c>
      <c r="BH291" s="163">
        <f>IF(N291="zníž. prenesená",J291,0)</f>
        <v>0</v>
      </c>
      <c r="BI291" s="163">
        <f>IF(N291="nulová",J291,0)</f>
        <v>0</v>
      </c>
      <c r="BJ291" s="16" t="s">
        <v>135</v>
      </c>
      <c r="BK291" s="163">
        <f>ROUND(I291*H291,2)</f>
        <v>0</v>
      </c>
      <c r="BL291" s="16" t="s">
        <v>134</v>
      </c>
      <c r="BM291" s="162" t="s">
        <v>1160</v>
      </c>
    </row>
    <row r="292" spans="1:65" s="2" customFormat="1" ht="19.2">
      <c r="A292" s="31"/>
      <c r="B292" s="32"/>
      <c r="C292" s="31"/>
      <c r="D292" s="165" t="s">
        <v>233</v>
      </c>
      <c r="E292" s="31"/>
      <c r="F292" s="181" t="s">
        <v>1161</v>
      </c>
      <c r="G292" s="31"/>
      <c r="H292" s="31"/>
      <c r="I292" s="182"/>
      <c r="J292" s="31"/>
      <c r="K292" s="31"/>
      <c r="L292" s="32"/>
      <c r="M292" s="183"/>
      <c r="N292" s="184"/>
      <c r="O292" s="60"/>
      <c r="P292" s="60"/>
      <c r="Q292" s="60"/>
      <c r="R292" s="60"/>
      <c r="S292" s="60"/>
      <c r="T292" s="6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T292" s="16" t="s">
        <v>233</v>
      </c>
      <c r="AU292" s="16" t="s">
        <v>73</v>
      </c>
    </row>
    <row r="293" spans="1:65" s="2" customFormat="1" ht="16.5" customHeight="1">
      <c r="A293" s="31"/>
      <c r="B293" s="149"/>
      <c r="C293" s="150" t="s">
        <v>1162</v>
      </c>
      <c r="D293" s="150" t="s">
        <v>130</v>
      </c>
      <c r="E293" s="151" t="s">
        <v>1158</v>
      </c>
      <c r="F293" s="152" t="s">
        <v>1159</v>
      </c>
      <c r="G293" s="153" t="s">
        <v>160</v>
      </c>
      <c r="H293" s="154">
        <v>50</v>
      </c>
      <c r="I293" s="155"/>
      <c r="J293" s="156">
        <f>ROUND(I293*H293,2)</f>
        <v>0</v>
      </c>
      <c r="K293" s="157"/>
      <c r="L293" s="32"/>
      <c r="M293" s="158" t="s">
        <v>1</v>
      </c>
      <c r="N293" s="159" t="s">
        <v>39</v>
      </c>
      <c r="O293" s="60"/>
      <c r="P293" s="160">
        <f>O293*H293</f>
        <v>0</v>
      </c>
      <c r="Q293" s="160">
        <v>0</v>
      </c>
      <c r="R293" s="160">
        <f>Q293*H293</f>
        <v>0</v>
      </c>
      <c r="S293" s="160">
        <v>0</v>
      </c>
      <c r="T293" s="161">
        <f>S293*H293</f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62" t="s">
        <v>134</v>
      </c>
      <c r="AT293" s="162" t="s">
        <v>130</v>
      </c>
      <c r="AU293" s="162" t="s">
        <v>73</v>
      </c>
      <c r="AY293" s="16" t="s">
        <v>127</v>
      </c>
      <c r="BE293" s="163">
        <f>IF(N293="základná",J293,0)</f>
        <v>0</v>
      </c>
      <c r="BF293" s="163">
        <f>IF(N293="znížená",J293,0)</f>
        <v>0</v>
      </c>
      <c r="BG293" s="163">
        <f>IF(N293="zákl. prenesená",J293,0)</f>
        <v>0</v>
      </c>
      <c r="BH293" s="163">
        <f>IF(N293="zníž. prenesená",J293,0)</f>
        <v>0</v>
      </c>
      <c r="BI293" s="163">
        <f>IF(N293="nulová",J293,0)</f>
        <v>0</v>
      </c>
      <c r="BJ293" s="16" t="s">
        <v>135</v>
      </c>
      <c r="BK293" s="163">
        <f>ROUND(I293*H293,2)</f>
        <v>0</v>
      </c>
      <c r="BL293" s="16" t="s">
        <v>134</v>
      </c>
      <c r="BM293" s="162" t="s">
        <v>1163</v>
      </c>
    </row>
    <row r="294" spans="1:65" s="2" customFormat="1" ht="19.2">
      <c r="A294" s="31"/>
      <c r="B294" s="32"/>
      <c r="C294" s="31"/>
      <c r="D294" s="165" t="s">
        <v>233</v>
      </c>
      <c r="E294" s="31"/>
      <c r="F294" s="181" t="s">
        <v>1164</v>
      </c>
      <c r="G294" s="31"/>
      <c r="H294" s="31"/>
      <c r="I294" s="182"/>
      <c r="J294" s="31"/>
      <c r="K294" s="31"/>
      <c r="L294" s="32"/>
      <c r="M294" s="183"/>
      <c r="N294" s="184"/>
      <c r="O294" s="60"/>
      <c r="P294" s="60"/>
      <c r="Q294" s="60"/>
      <c r="R294" s="60"/>
      <c r="S294" s="60"/>
      <c r="T294" s="6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T294" s="16" t="s">
        <v>233</v>
      </c>
      <c r="AU294" s="16" t="s">
        <v>73</v>
      </c>
    </row>
    <row r="295" spans="1:65" s="2" customFormat="1" ht="16.5" customHeight="1">
      <c r="A295" s="31"/>
      <c r="B295" s="149"/>
      <c r="C295" s="150" t="s">
        <v>1000</v>
      </c>
      <c r="D295" s="150" t="s">
        <v>130</v>
      </c>
      <c r="E295" s="151" t="s">
        <v>1165</v>
      </c>
      <c r="F295" s="152" t="s">
        <v>1166</v>
      </c>
      <c r="G295" s="153" t="s">
        <v>901</v>
      </c>
      <c r="H295" s="154">
        <v>1</v>
      </c>
      <c r="I295" s="155"/>
      <c r="J295" s="156">
        <f>ROUND(I295*H295,2)</f>
        <v>0</v>
      </c>
      <c r="K295" s="157"/>
      <c r="L295" s="32"/>
      <c r="M295" s="158" t="s">
        <v>1</v>
      </c>
      <c r="N295" s="159" t="s">
        <v>39</v>
      </c>
      <c r="O295" s="60"/>
      <c r="P295" s="160">
        <f>O295*H295</f>
        <v>0</v>
      </c>
      <c r="Q295" s="160">
        <v>0</v>
      </c>
      <c r="R295" s="160">
        <f>Q295*H295</f>
        <v>0</v>
      </c>
      <c r="S295" s="160">
        <v>0</v>
      </c>
      <c r="T295" s="161">
        <f>S295*H295</f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62" t="s">
        <v>134</v>
      </c>
      <c r="AT295" s="162" t="s">
        <v>130</v>
      </c>
      <c r="AU295" s="162" t="s">
        <v>73</v>
      </c>
      <c r="AY295" s="16" t="s">
        <v>127</v>
      </c>
      <c r="BE295" s="163">
        <f>IF(N295="základná",J295,0)</f>
        <v>0</v>
      </c>
      <c r="BF295" s="163">
        <f>IF(N295="znížená",J295,0)</f>
        <v>0</v>
      </c>
      <c r="BG295" s="163">
        <f>IF(N295="zákl. prenesená",J295,0)</f>
        <v>0</v>
      </c>
      <c r="BH295" s="163">
        <f>IF(N295="zníž. prenesená",J295,0)</f>
        <v>0</v>
      </c>
      <c r="BI295" s="163">
        <f>IF(N295="nulová",J295,0)</f>
        <v>0</v>
      </c>
      <c r="BJ295" s="16" t="s">
        <v>135</v>
      </c>
      <c r="BK295" s="163">
        <f>ROUND(I295*H295,2)</f>
        <v>0</v>
      </c>
      <c r="BL295" s="16" t="s">
        <v>134</v>
      </c>
      <c r="BM295" s="162" t="s">
        <v>1167</v>
      </c>
    </row>
    <row r="296" spans="1:65" s="2" customFormat="1" ht="28.8">
      <c r="A296" s="31"/>
      <c r="B296" s="32"/>
      <c r="C296" s="31"/>
      <c r="D296" s="165" t="s">
        <v>233</v>
      </c>
      <c r="E296" s="31"/>
      <c r="F296" s="181" t="s">
        <v>1168</v>
      </c>
      <c r="G296" s="31"/>
      <c r="H296" s="31"/>
      <c r="I296" s="182"/>
      <c r="J296" s="31"/>
      <c r="K296" s="31"/>
      <c r="L296" s="32"/>
      <c r="M296" s="183"/>
      <c r="N296" s="184"/>
      <c r="O296" s="60"/>
      <c r="P296" s="60"/>
      <c r="Q296" s="60"/>
      <c r="R296" s="60"/>
      <c r="S296" s="60"/>
      <c r="T296" s="6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T296" s="16" t="s">
        <v>233</v>
      </c>
      <c r="AU296" s="16" t="s">
        <v>73</v>
      </c>
    </row>
    <row r="297" spans="1:65" s="2" customFormat="1" ht="16.5" customHeight="1">
      <c r="A297" s="31"/>
      <c r="B297" s="149"/>
      <c r="C297" s="150" t="s">
        <v>1169</v>
      </c>
      <c r="D297" s="150" t="s">
        <v>130</v>
      </c>
      <c r="E297" s="151" t="s">
        <v>1170</v>
      </c>
      <c r="F297" s="152" t="s">
        <v>1171</v>
      </c>
      <c r="G297" s="153" t="s">
        <v>901</v>
      </c>
      <c r="H297" s="154">
        <v>1</v>
      </c>
      <c r="I297" s="155"/>
      <c r="J297" s="156">
        <f>ROUND(I297*H297,2)</f>
        <v>0</v>
      </c>
      <c r="K297" s="157"/>
      <c r="L297" s="32"/>
      <c r="M297" s="158" t="s">
        <v>1</v>
      </c>
      <c r="N297" s="159" t="s">
        <v>39</v>
      </c>
      <c r="O297" s="60"/>
      <c r="P297" s="160">
        <f>O297*H297</f>
        <v>0</v>
      </c>
      <c r="Q297" s="160">
        <v>0</v>
      </c>
      <c r="R297" s="160">
        <f>Q297*H297</f>
        <v>0</v>
      </c>
      <c r="S297" s="160">
        <v>0</v>
      </c>
      <c r="T297" s="161">
        <f>S297*H297</f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62" t="s">
        <v>134</v>
      </c>
      <c r="AT297" s="162" t="s">
        <v>130</v>
      </c>
      <c r="AU297" s="162" t="s">
        <v>73</v>
      </c>
      <c r="AY297" s="16" t="s">
        <v>127</v>
      </c>
      <c r="BE297" s="163">
        <f>IF(N297="základná",J297,0)</f>
        <v>0</v>
      </c>
      <c r="BF297" s="163">
        <f>IF(N297="znížená",J297,0)</f>
        <v>0</v>
      </c>
      <c r="BG297" s="163">
        <f>IF(N297="zákl. prenesená",J297,0)</f>
        <v>0</v>
      </c>
      <c r="BH297" s="163">
        <f>IF(N297="zníž. prenesená",J297,0)</f>
        <v>0</v>
      </c>
      <c r="BI297" s="163">
        <f>IF(N297="nulová",J297,0)</f>
        <v>0</v>
      </c>
      <c r="BJ297" s="16" t="s">
        <v>135</v>
      </c>
      <c r="BK297" s="163">
        <f>ROUND(I297*H297,2)</f>
        <v>0</v>
      </c>
      <c r="BL297" s="16" t="s">
        <v>134</v>
      </c>
      <c r="BM297" s="162" t="s">
        <v>1172</v>
      </c>
    </row>
    <row r="298" spans="1:65" s="2" customFormat="1" ht="19.2">
      <c r="A298" s="31"/>
      <c r="B298" s="32"/>
      <c r="C298" s="31"/>
      <c r="D298" s="165" t="s">
        <v>233</v>
      </c>
      <c r="E298" s="31"/>
      <c r="F298" s="181" t="s">
        <v>1173</v>
      </c>
      <c r="G298" s="31"/>
      <c r="H298" s="31"/>
      <c r="I298" s="182"/>
      <c r="J298" s="31"/>
      <c r="K298" s="31"/>
      <c r="L298" s="32"/>
      <c r="M298" s="183"/>
      <c r="N298" s="184"/>
      <c r="O298" s="60"/>
      <c r="P298" s="60"/>
      <c r="Q298" s="60"/>
      <c r="R298" s="60"/>
      <c r="S298" s="60"/>
      <c r="T298" s="6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T298" s="16" t="s">
        <v>233</v>
      </c>
      <c r="AU298" s="16" t="s">
        <v>73</v>
      </c>
    </row>
    <row r="299" spans="1:65" s="2" customFormat="1" ht="16.5" customHeight="1">
      <c r="A299" s="31"/>
      <c r="B299" s="149"/>
      <c r="C299" s="150" t="s">
        <v>1004</v>
      </c>
      <c r="D299" s="150" t="s">
        <v>130</v>
      </c>
      <c r="E299" s="151" t="s">
        <v>1174</v>
      </c>
      <c r="F299" s="152" t="s">
        <v>1175</v>
      </c>
      <c r="G299" s="153" t="s">
        <v>265</v>
      </c>
      <c r="H299" s="154">
        <v>2</v>
      </c>
      <c r="I299" s="155"/>
      <c r="J299" s="156">
        <f>ROUND(I299*H299,2)</f>
        <v>0</v>
      </c>
      <c r="K299" s="157"/>
      <c r="L299" s="32"/>
      <c r="M299" s="158" t="s">
        <v>1</v>
      </c>
      <c r="N299" s="159" t="s">
        <v>39</v>
      </c>
      <c r="O299" s="60"/>
      <c r="P299" s="160">
        <f>O299*H299</f>
        <v>0</v>
      </c>
      <c r="Q299" s="160">
        <v>0</v>
      </c>
      <c r="R299" s="160">
        <f>Q299*H299</f>
        <v>0</v>
      </c>
      <c r="S299" s="160">
        <v>0</v>
      </c>
      <c r="T299" s="161">
        <f>S299*H299</f>
        <v>0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162" t="s">
        <v>134</v>
      </c>
      <c r="AT299" s="162" t="s">
        <v>130</v>
      </c>
      <c r="AU299" s="162" t="s">
        <v>73</v>
      </c>
      <c r="AY299" s="16" t="s">
        <v>127</v>
      </c>
      <c r="BE299" s="163">
        <f>IF(N299="základná",J299,0)</f>
        <v>0</v>
      </c>
      <c r="BF299" s="163">
        <f>IF(N299="znížená",J299,0)</f>
        <v>0</v>
      </c>
      <c r="BG299" s="163">
        <f>IF(N299="zákl. prenesená",J299,0)</f>
        <v>0</v>
      </c>
      <c r="BH299" s="163">
        <f>IF(N299="zníž. prenesená",J299,0)</f>
        <v>0</v>
      </c>
      <c r="BI299" s="163">
        <f>IF(N299="nulová",J299,0)</f>
        <v>0</v>
      </c>
      <c r="BJ299" s="16" t="s">
        <v>135</v>
      </c>
      <c r="BK299" s="163">
        <f>ROUND(I299*H299,2)</f>
        <v>0</v>
      </c>
      <c r="BL299" s="16" t="s">
        <v>134</v>
      </c>
      <c r="BM299" s="162" t="s">
        <v>1176</v>
      </c>
    </row>
    <row r="300" spans="1:65" s="2" customFormat="1" ht="28.8">
      <c r="A300" s="31"/>
      <c r="B300" s="32"/>
      <c r="C300" s="31"/>
      <c r="D300" s="165" t="s">
        <v>233</v>
      </c>
      <c r="E300" s="31"/>
      <c r="F300" s="181" t="s">
        <v>1223</v>
      </c>
      <c r="G300" s="31"/>
      <c r="H300" s="31"/>
      <c r="I300" s="182"/>
      <c r="J300" s="31"/>
      <c r="K300" s="31"/>
      <c r="L300" s="32"/>
      <c r="M300" s="204"/>
      <c r="N300" s="205"/>
      <c r="O300" s="187"/>
      <c r="P300" s="187"/>
      <c r="Q300" s="187"/>
      <c r="R300" s="187"/>
      <c r="S300" s="187"/>
      <c r="T300" s="206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T300" s="16" t="s">
        <v>233</v>
      </c>
      <c r="AU300" s="16" t="s">
        <v>73</v>
      </c>
    </row>
    <row r="301" spans="1:65" s="2" customFormat="1" ht="6.9" customHeight="1">
      <c r="A301" s="31"/>
      <c r="B301" s="49"/>
      <c r="C301" s="50"/>
      <c r="D301" s="50"/>
      <c r="E301" s="50"/>
      <c r="F301" s="50"/>
      <c r="G301" s="50"/>
      <c r="H301" s="50"/>
      <c r="I301" s="50"/>
      <c r="J301" s="50"/>
      <c r="K301" s="50"/>
      <c r="L301" s="32"/>
      <c r="M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</row>
  </sheetData>
  <autoFilter ref="C115:K300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SO01 TANYA - Búracie práce</vt:lpstr>
      <vt:lpstr>SO01 TANYA - Nový stav</vt:lpstr>
      <vt:lpstr>SO03 VODÁREŇ - búracie práce</vt:lpstr>
      <vt:lpstr>SO03 VODÁREŇ -nový stav</vt:lpstr>
      <vt:lpstr>SO05 PERGOLA</vt:lpstr>
      <vt:lpstr>ZTI TANYA</vt:lpstr>
      <vt:lpstr>ZTI Vodáreň</vt:lpstr>
      <vt:lpstr>Elektroinštalácia</vt:lpstr>
      <vt:lpstr>STROJOVŇA</vt:lpstr>
      <vt:lpstr>Elektroinštalácia!Názvy_tlače</vt:lpstr>
      <vt:lpstr>'Rekapitulácia stavby'!Názvy_tlače</vt:lpstr>
      <vt:lpstr>'SO01 TANYA - Búracie práce'!Názvy_tlače</vt:lpstr>
      <vt:lpstr>'SO01 TANYA - Nový stav'!Názvy_tlače</vt:lpstr>
      <vt:lpstr>'SO03 VODÁREŇ - búracie práce'!Názvy_tlače</vt:lpstr>
      <vt:lpstr>'SO03 VODÁREŇ -nový stav'!Názvy_tlače</vt:lpstr>
      <vt:lpstr>'SO05 PERGOLA'!Názvy_tlače</vt:lpstr>
      <vt:lpstr>STROJOVŇA!Názvy_tlače</vt:lpstr>
      <vt:lpstr>'ZTI TANYA'!Názvy_tlače</vt:lpstr>
      <vt:lpstr>'ZTI Vodáreň'!Názvy_tlače</vt:lpstr>
      <vt:lpstr>Elektroinštalácia!Oblasť_tlače</vt:lpstr>
      <vt:lpstr>'Rekapitulácia stavby'!Oblasť_tlače</vt:lpstr>
      <vt:lpstr>'SO01 TANYA - Búracie práce'!Oblasť_tlače</vt:lpstr>
      <vt:lpstr>'SO01 TANYA - Nový stav'!Oblasť_tlače</vt:lpstr>
      <vt:lpstr>'SO03 VODÁREŇ - búracie práce'!Oblasť_tlače</vt:lpstr>
      <vt:lpstr>'SO03 VODÁREŇ -nový stav'!Oblasť_tlače</vt:lpstr>
      <vt:lpstr>'SO05 PERGOLA'!Oblasť_tlače</vt:lpstr>
      <vt:lpstr>STROJOVŇA!Oblasť_tlače</vt:lpstr>
      <vt:lpstr>'ZTI TANYA'!Oblasť_tlače</vt:lpstr>
      <vt:lpstr>'ZTI Vodáreň'!Oblasť_tlače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Koricansky-PC\Koricansky</dc:creator>
  <cp:lastModifiedBy>Alexander Drexler</cp:lastModifiedBy>
  <cp:lastPrinted>2024-04-18T13:13:25Z</cp:lastPrinted>
  <dcterms:created xsi:type="dcterms:W3CDTF">2024-04-18T13:10:08Z</dcterms:created>
  <dcterms:modified xsi:type="dcterms:W3CDTF">2024-04-18T15:06:03Z</dcterms:modified>
</cp:coreProperties>
</file>