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lexander.drexler\Desktop\AD\ZNH 2024\Stavebné práce living lab\"/>
    </mc:Choice>
  </mc:AlternateContent>
  <bookViews>
    <workbookView xWindow="150" yWindow="525" windowWidth="28455" windowHeight="13995" firstSheet="2" activeTab="2"/>
  </bookViews>
  <sheets>
    <sheet name="Rekapitulácia stavby" sheetId="1" r:id="rId1"/>
    <sheet name="SO01 TANYA - Búracie práce" sheetId="2" r:id="rId2"/>
    <sheet name="SO01 TANYA - Nový stav" sheetId="3" r:id="rId3"/>
    <sheet name="SO03 VODÁREŇ - Búracie práce" sheetId="4" r:id="rId4"/>
    <sheet name="SO03 VODÁREŇ - Nový stav" sheetId="5" r:id="rId5"/>
    <sheet name="SO05 PERGOLA v záhrade" sheetId="6" r:id="rId6"/>
  </sheets>
  <definedNames>
    <definedName name="_xlnm._FilterDatabase" localSheetId="1" hidden="1">'SO01 TANYA - Búracie práce'!$C$125:$K$264</definedName>
    <definedName name="_xlnm._FilterDatabase" localSheetId="2" hidden="1">'SO01 TANYA - Nový stav'!$C$140:$K$366</definedName>
    <definedName name="_xlnm._FilterDatabase" localSheetId="3" hidden="1">'SO03 VODÁREŇ - Búracie práce'!$C$122:$K$169</definedName>
    <definedName name="_xlnm._FilterDatabase" localSheetId="4" hidden="1">'SO03 VODÁREŇ - Nový stav'!$C$130:$K$195</definedName>
    <definedName name="_xlnm._FilterDatabase" localSheetId="5" hidden="1">'SO05 PERGOLA v záhrade'!$C$126:$K$203</definedName>
    <definedName name="_xlnm.Print_Titles" localSheetId="0">'Rekapitulácia stavby'!$92:$92</definedName>
    <definedName name="_xlnm.Print_Titles" localSheetId="1">'SO01 TANYA - Búracie práce'!$125:$125</definedName>
    <definedName name="_xlnm.Print_Titles" localSheetId="2">'SO01 TANYA - Nový stav'!$140:$140</definedName>
    <definedName name="_xlnm.Print_Titles" localSheetId="3">'SO03 VODÁREŇ - Búracie práce'!$122:$122</definedName>
    <definedName name="_xlnm.Print_Titles" localSheetId="4">'SO03 VODÁREŇ - Nový stav'!$130:$130</definedName>
    <definedName name="_xlnm.Print_Titles" localSheetId="5">'SO05 PERGOLA v záhrade'!$126:$126</definedName>
    <definedName name="_xlnm.Print_Area" localSheetId="0">'Rekapitulácia stavby'!$D$4:$AO$76,'Rekapitulácia stavby'!$C$82:$AQ$100</definedName>
    <definedName name="_xlnm.Print_Area" localSheetId="1">'SO01 TANYA - Búracie práce'!$C$4:$J$76,'SO01 TANYA - Búracie práce'!$C$82:$J$107,'SO01 TANYA - Búracie práce'!$C$113:$J$264</definedName>
    <definedName name="_xlnm.Print_Area" localSheetId="2">'SO01 TANYA - Nový stav'!$C$4:$J$76,'SO01 TANYA - Nový stav'!$C$82:$J$122,'SO01 TANYA - Nový stav'!$C$128:$J$366</definedName>
    <definedName name="_xlnm.Print_Area" localSheetId="3">'SO03 VODÁREŇ - Búracie práce'!$C$4:$J$76,'SO03 VODÁREŇ - Búracie práce'!$C$82:$J$104,'SO03 VODÁREŇ - Búracie práce'!$C$110:$J$169</definedName>
    <definedName name="_xlnm.Print_Area" localSheetId="4">'SO03 VODÁREŇ - Nový stav'!$C$4:$J$76,'SO03 VODÁREŇ - Nový stav'!$C$82:$J$112,'SO03 VODÁREŇ - Nový stav'!$C$118:$J$195</definedName>
    <definedName name="_xlnm.Print_Area" localSheetId="5">'SO05 PERGOLA v záhrade'!$C$4:$J$76,'SO05 PERGOLA v záhrade'!$C$82:$J$108,'SO05 PERGOLA v záhrade'!$C$114:$J$203</definedName>
  </definedNames>
  <calcPr calcId="162913"/>
</workbook>
</file>

<file path=xl/calcChain.xml><?xml version="1.0" encoding="utf-8"?>
<calcChain xmlns="http://schemas.openxmlformats.org/spreadsheetml/2006/main">
  <c r="J37" i="6" l="1"/>
  <c r="J36" i="6"/>
  <c r="AY99" i="1"/>
  <c r="J35" i="6"/>
  <c r="AX99" i="1" s="1"/>
  <c r="BI203" i="6"/>
  <c r="BH203" i="6"/>
  <c r="BG203" i="6"/>
  <c r="BE203" i="6"/>
  <c r="T203" i="6"/>
  <c r="T202" i="6" s="1"/>
  <c r="R203" i="6"/>
  <c r="R202" i="6" s="1"/>
  <c r="P203" i="6"/>
  <c r="P202" i="6" s="1"/>
  <c r="BI201" i="6"/>
  <c r="BH201" i="6"/>
  <c r="BG201" i="6"/>
  <c r="BE201" i="6"/>
  <c r="T201" i="6"/>
  <c r="R201" i="6"/>
  <c r="P201" i="6"/>
  <c r="BI200" i="6"/>
  <c r="BH200" i="6"/>
  <c r="BG200" i="6"/>
  <c r="BE200" i="6"/>
  <c r="T200" i="6"/>
  <c r="R200" i="6"/>
  <c r="P200" i="6"/>
  <c r="BI199" i="6"/>
  <c r="BH199" i="6"/>
  <c r="BG199" i="6"/>
  <c r="BE199" i="6"/>
  <c r="T199" i="6"/>
  <c r="R199" i="6"/>
  <c r="P199" i="6"/>
  <c r="BI197" i="6"/>
  <c r="BH197" i="6"/>
  <c r="BG197" i="6"/>
  <c r="BE197" i="6"/>
  <c r="T197" i="6"/>
  <c r="R197" i="6"/>
  <c r="P197" i="6"/>
  <c r="BI194" i="6"/>
  <c r="BH194" i="6"/>
  <c r="BG194" i="6"/>
  <c r="BE194" i="6"/>
  <c r="T194" i="6"/>
  <c r="R194" i="6"/>
  <c r="P194" i="6"/>
  <c r="BI193" i="6"/>
  <c r="BH193" i="6"/>
  <c r="BG193" i="6"/>
  <c r="BE193" i="6"/>
  <c r="T193" i="6"/>
  <c r="R193" i="6"/>
  <c r="P193" i="6"/>
  <c r="BI190" i="6"/>
  <c r="BH190" i="6"/>
  <c r="BG190" i="6"/>
  <c r="BE190" i="6"/>
  <c r="T190" i="6"/>
  <c r="R190" i="6"/>
  <c r="P190" i="6"/>
  <c r="BI187" i="6"/>
  <c r="BH187" i="6"/>
  <c r="BG187" i="6"/>
  <c r="BE187" i="6"/>
  <c r="T187" i="6"/>
  <c r="R187" i="6"/>
  <c r="P187" i="6"/>
  <c r="BI184" i="6"/>
  <c r="BH184" i="6"/>
  <c r="BG184" i="6"/>
  <c r="BE184" i="6"/>
  <c r="T184" i="6"/>
  <c r="R184" i="6"/>
  <c r="P184" i="6"/>
  <c r="BI181" i="6"/>
  <c r="BH181" i="6"/>
  <c r="BG181" i="6"/>
  <c r="BE181" i="6"/>
  <c r="T181" i="6"/>
  <c r="R181" i="6"/>
  <c r="P181" i="6"/>
  <c r="BI178" i="6"/>
  <c r="BH178" i="6"/>
  <c r="BG178" i="6"/>
  <c r="BE178" i="6"/>
  <c r="T178" i="6"/>
  <c r="R178" i="6"/>
  <c r="P178" i="6"/>
  <c r="BI175" i="6"/>
  <c r="BH175" i="6"/>
  <c r="BG175" i="6"/>
  <c r="BE175" i="6"/>
  <c r="T175" i="6"/>
  <c r="R175" i="6"/>
  <c r="P175" i="6"/>
  <c r="BI172" i="6"/>
  <c r="BH172" i="6"/>
  <c r="BG172" i="6"/>
  <c r="BE172" i="6"/>
  <c r="T172" i="6"/>
  <c r="R172" i="6"/>
  <c r="P172" i="6"/>
  <c r="BI169" i="6"/>
  <c r="BH169" i="6"/>
  <c r="BG169" i="6"/>
  <c r="BE169" i="6"/>
  <c r="T169" i="6"/>
  <c r="R169" i="6"/>
  <c r="P169" i="6"/>
  <c r="BI165" i="6"/>
  <c r="BH165" i="6"/>
  <c r="BG165" i="6"/>
  <c r="BE165" i="6"/>
  <c r="T165" i="6"/>
  <c r="T164" i="6" s="1"/>
  <c r="R165" i="6"/>
  <c r="R164" i="6" s="1"/>
  <c r="P165" i="6"/>
  <c r="P164" i="6"/>
  <c r="BI161" i="6"/>
  <c r="BH161" i="6"/>
  <c r="BG161" i="6"/>
  <c r="BE161" i="6"/>
  <c r="T161" i="6"/>
  <c r="R161" i="6"/>
  <c r="P161" i="6"/>
  <c r="BI160" i="6"/>
  <c r="BH160" i="6"/>
  <c r="BG160" i="6"/>
  <c r="BE160" i="6"/>
  <c r="T160" i="6"/>
  <c r="R160" i="6"/>
  <c r="P160" i="6"/>
  <c r="BI157" i="6"/>
  <c r="BH157" i="6"/>
  <c r="BG157" i="6"/>
  <c r="BE157" i="6"/>
  <c r="T157" i="6"/>
  <c r="T156" i="6" s="1"/>
  <c r="R157" i="6"/>
  <c r="R156" i="6" s="1"/>
  <c r="P157" i="6"/>
  <c r="P156" i="6" s="1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8" i="6"/>
  <c r="BH148" i="6"/>
  <c r="BG148" i="6"/>
  <c r="BE148" i="6"/>
  <c r="T148" i="6"/>
  <c r="R148" i="6"/>
  <c r="P148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124" i="6" s="1"/>
  <c r="J17" i="6"/>
  <c r="J12" i="6"/>
  <c r="J121" i="6" s="1"/>
  <c r="E7" i="6"/>
  <c r="E117" i="6" s="1"/>
  <c r="J37" i="5"/>
  <c r="J36" i="5"/>
  <c r="AY98" i="1"/>
  <c r="J35" i="5"/>
  <c r="AX98" i="1" s="1"/>
  <c r="BI195" i="5"/>
  <c r="BH195" i="5"/>
  <c r="BG195" i="5"/>
  <c r="BE195" i="5"/>
  <c r="T195" i="5"/>
  <c r="R195" i="5"/>
  <c r="P195" i="5"/>
  <c r="BI194" i="5"/>
  <c r="BH194" i="5"/>
  <c r="BG194" i="5"/>
  <c r="BE194" i="5"/>
  <c r="T194" i="5"/>
  <c r="R194" i="5"/>
  <c r="P194" i="5"/>
  <c r="BI192" i="5"/>
  <c r="BH192" i="5"/>
  <c r="BG192" i="5"/>
  <c r="BE192" i="5"/>
  <c r="T192" i="5"/>
  <c r="R192" i="5"/>
  <c r="P192" i="5"/>
  <c r="BI191" i="5"/>
  <c r="BH191" i="5"/>
  <c r="BG191" i="5"/>
  <c r="BE191" i="5"/>
  <c r="T191" i="5"/>
  <c r="R191" i="5"/>
  <c r="P191" i="5"/>
  <c r="BI187" i="5"/>
  <c r="BH187" i="5"/>
  <c r="BG187" i="5"/>
  <c r="BE187" i="5"/>
  <c r="T187" i="5"/>
  <c r="R187" i="5"/>
  <c r="P187" i="5"/>
  <c r="BI186" i="5"/>
  <c r="BH186" i="5"/>
  <c r="BG186" i="5"/>
  <c r="BE186" i="5"/>
  <c r="T186" i="5"/>
  <c r="R186" i="5"/>
  <c r="P186" i="5"/>
  <c r="BI184" i="5"/>
  <c r="BH184" i="5"/>
  <c r="BG184" i="5"/>
  <c r="BE184" i="5"/>
  <c r="T184" i="5"/>
  <c r="R184" i="5"/>
  <c r="P184" i="5"/>
  <c r="BI183" i="5"/>
  <c r="BH183" i="5"/>
  <c r="BG183" i="5"/>
  <c r="BE183" i="5"/>
  <c r="T183" i="5"/>
  <c r="R183" i="5"/>
  <c r="P183" i="5"/>
  <c r="BI182" i="5"/>
  <c r="BH182" i="5"/>
  <c r="BG182" i="5"/>
  <c r="BE182" i="5"/>
  <c r="T182" i="5"/>
  <c r="R182" i="5"/>
  <c r="P182" i="5"/>
  <c r="BI179" i="5"/>
  <c r="BH179" i="5"/>
  <c r="BG179" i="5"/>
  <c r="BE179" i="5"/>
  <c r="T179" i="5"/>
  <c r="R179" i="5"/>
  <c r="P179" i="5"/>
  <c r="BI177" i="5"/>
  <c r="BH177" i="5"/>
  <c r="BG177" i="5"/>
  <c r="BE177" i="5"/>
  <c r="T177" i="5"/>
  <c r="R177" i="5"/>
  <c r="P177" i="5"/>
  <c r="BI176" i="5"/>
  <c r="BH176" i="5"/>
  <c r="BG176" i="5"/>
  <c r="BE176" i="5"/>
  <c r="T176" i="5"/>
  <c r="R176" i="5"/>
  <c r="P176" i="5"/>
  <c r="BI174" i="5"/>
  <c r="BH174" i="5"/>
  <c r="BG174" i="5"/>
  <c r="BE174" i="5"/>
  <c r="T174" i="5"/>
  <c r="R174" i="5"/>
  <c r="P174" i="5"/>
  <c r="BI173" i="5"/>
  <c r="BH173" i="5"/>
  <c r="BG173" i="5"/>
  <c r="BE173" i="5"/>
  <c r="T173" i="5"/>
  <c r="R173" i="5"/>
  <c r="P173" i="5"/>
  <c r="BI172" i="5"/>
  <c r="BH172" i="5"/>
  <c r="BG172" i="5"/>
  <c r="BE172" i="5"/>
  <c r="T172" i="5"/>
  <c r="R172" i="5"/>
  <c r="P172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6" i="5"/>
  <c r="BH166" i="5"/>
  <c r="BG166" i="5"/>
  <c r="BE166" i="5"/>
  <c r="T166" i="5"/>
  <c r="R166" i="5"/>
  <c r="P166" i="5"/>
  <c r="BI162" i="5"/>
  <c r="BH162" i="5"/>
  <c r="BG162" i="5"/>
  <c r="BE162" i="5"/>
  <c r="T162" i="5"/>
  <c r="R162" i="5"/>
  <c r="P162" i="5"/>
  <c r="BI161" i="5"/>
  <c r="BH161" i="5"/>
  <c r="BG161" i="5"/>
  <c r="BE161" i="5"/>
  <c r="T161" i="5"/>
  <c r="R161" i="5"/>
  <c r="P161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3" i="5"/>
  <c r="BH153" i="5"/>
  <c r="BG153" i="5"/>
  <c r="BE153" i="5"/>
  <c r="T153" i="5"/>
  <c r="R153" i="5"/>
  <c r="P153" i="5"/>
  <c r="BI152" i="5"/>
  <c r="BH152" i="5"/>
  <c r="BG152" i="5"/>
  <c r="BE152" i="5"/>
  <c r="T152" i="5"/>
  <c r="R152" i="5"/>
  <c r="P152" i="5"/>
  <c r="BI149" i="5"/>
  <c r="BH149" i="5"/>
  <c r="BG149" i="5"/>
  <c r="BE149" i="5"/>
  <c r="T149" i="5"/>
  <c r="T148" i="5"/>
  <c r="R149" i="5"/>
  <c r="R148" i="5" s="1"/>
  <c r="P149" i="5"/>
  <c r="P148" i="5" s="1"/>
  <c r="BI147" i="5"/>
  <c r="BH147" i="5"/>
  <c r="BG147" i="5"/>
  <c r="BE147" i="5"/>
  <c r="T147" i="5"/>
  <c r="R147" i="5"/>
  <c r="P147" i="5"/>
  <c r="BI146" i="5"/>
  <c r="BH146" i="5"/>
  <c r="BG146" i="5"/>
  <c r="BE146" i="5"/>
  <c r="T146" i="5"/>
  <c r="R146" i="5"/>
  <c r="P146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2" i="5"/>
  <c r="BH142" i="5"/>
  <c r="BG142" i="5"/>
  <c r="BE142" i="5"/>
  <c r="T142" i="5"/>
  <c r="R142" i="5"/>
  <c r="P142" i="5"/>
  <c r="BI141" i="5"/>
  <c r="BH141" i="5"/>
  <c r="BG141" i="5"/>
  <c r="BE141" i="5"/>
  <c r="T141" i="5"/>
  <c r="R141" i="5"/>
  <c r="P141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4" i="5"/>
  <c r="BH134" i="5"/>
  <c r="BG134" i="5"/>
  <c r="BE134" i="5"/>
  <c r="T134" i="5"/>
  <c r="T133" i="5" s="1"/>
  <c r="R134" i="5"/>
  <c r="R133" i="5" s="1"/>
  <c r="P134" i="5"/>
  <c r="P133" i="5" s="1"/>
  <c r="J128" i="5"/>
  <c r="J127" i="5"/>
  <c r="F127" i="5"/>
  <c r="F125" i="5"/>
  <c r="E123" i="5"/>
  <c r="J92" i="5"/>
  <c r="J91" i="5"/>
  <c r="F91" i="5"/>
  <c r="F89" i="5"/>
  <c r="E87" i="5"/>
  <c r="J18" i="5"/>
  <c r="E18" i="5"/>
  <c r="F128" i="5" s="1"/>
  <c r="J17" i="5"/>
  <c r="J12" i="5"/>
  <c r="J89" i="5" s="1"/>
  <c r="E7" i="5"/>
  <c r="E121" i="5" s="1"/>
  <c r="J37" i="4"/>
  <c r="J36" i="4"/>
  <c r="AY97" i="1"/>
  <c r="J35" i="4"/>
  <c r="AX97" i="1" s="1"/>
  <c r="BI167" i="4"/>
  <c r="BH167" i="4"/>
  <c r="BG167" i="4"/>
  <c r="BE167" i="4"/>
  <c r="T167" i="4"/>
  <c r="R167" i="4"/>
  <c r="P167" i="4"/>
  <c r="BI164" i="4"/>
  <c r="BH164" i="4"/>
  <c r="BG164" i="4"/>
  <c r="BE164" i="4"/>
  <c r="T164" i="4"/>
  <c r="R164" i="4"/>
  <c r="P164" i="4"/>
  <c r="BI162" i="4"/>
  <c r="BH162" i="4"/>
  <c r="BG162" i="4"/>
  <c r="BE162" i="4"/>
  <c r="T162" i="4"/>
  <c r="T161" i="4" s="1"/>
  <c r="R162" i="4"/>
  <c r="R161" i="4"/>
  <c r="P162" i="4"/>
  <c r="P161" i="4" s="1"/>
  <c r="BI160" i="4"/>
  <c r="BH160" i="4"/>
  <c r="BG160" i="4"/>
  <c r="BE160" i="4"/>
  <c r="T160" i="4"/>
  <c r="R160" i="4"/>
  <c r="P160" i="4"/>
  <c r="BI159" i="4"/>
  <c r="BH159" i="4"/>
  <c r="BG159" i="4"/>
  <c r="BE159" i="4"/>
  <c r="T159" i="4"/>
  <c r="R159" i="4"/>
  <c r="P159" i="4"/>
  <c r="BI157" i="4"/>
  <c r="BH157" i="4"/>
  <c r="BG157" i="4"/>
  <c r="BE157" i="4"/>
  <c r="T157" i="4"/>
  <c r="T156" i="4" s="1"/>
  <c r="R157" i="4"/>
  <c r="R156" i="4"/>
  <c r="P157" i="4"/>
  <c r="P156" i="4" s="1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2" i="4"/>
  <c r="BH142" i="4"/>
  <c r="BG142" i="4"/>
  <c r="BE142" i="4"/>
  <c r="T142" i="4"/>
  <c r="R142" i="4"/>
  <c r="P142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4" i="4"/>
  <c r="BH134" i="4"/>
  <c r="BG134" i="4"/>
  <c r="BE134" i="4"/>
  <c r="T134" i="4"/>
  <c r="R134" i="4"/>
  <c r="P134" i="4"/>
  <c r="BI131" i="4"/>
  <c r="BH131" i="4"/>
  <c r="BG131" i="4"/>
  <c r="BE131" i="4"/>
  <c r="T131" i="4"/>
  <c r="R131" i="4"/>
  <c r="P131" i="4"/>
  <c r="BI130" i="4"/>
  <c r="BH130" i="4"/>
  <c r="BG130" i="4"/>
  <c r="BE130" i="4"/>
  <c r="T130" i="4"/>
  <c r="R130" i="4"/>
  <c r="P130" i="4"/>
  <c r="BI129" i="4"/>
  <c r="BH129" i="4"/>
  <c r="BG129" i="4"/>
  <c r="BE129" i="4"/>
  <c r="T129" i="4"/>
  <c r="R129" i="4"/>
  <c r="P129" i="4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6" i="4"/>
  <c r="BH126" i="4"/>
  <c r="BG126" i="4"/>
  <c r="BE126" i="4"/>
  <c r="T126" i="4"/>
  <c r="R126" i="4"/>
  <c r="P126" i="4"/>
  <c r="J120" i="4"/>
  <c r="J119" i="4"/>
  <c r="F119" i="4"/>
  <c r="F117" i="4"/>
  <c r="E115" i="4"/>
  <c r="J92" i="4"/>
  <c r="J91" i="4"/>
  <c r="F91" i="4"/>
  <c r="F89" i="4"/>
  <c r="E87" i="4"/>
  <c r="J18" i="4"/>
  <c r="E18" i="4"/>
  <c r="F120" i="4" s="1"/>
  <c r="J17" i="4"/>
  <c r="J12" i="4"/>
  <c r="J89" i="4" s="1"/>
  <c r="E7" i="4"/>
  <c r="E113" i="4" s="1"/>
  <c r="J37" i="3"/>
  <c r="J36" i="3"/>
  <c r="AY96" i="1" s="1"/>
  <c r="J35" i="3"/>
  <c r="AX96" i="1" s="1"/>
  <c r="BI366" i="3"/>
  <c r="BH366" i="3"/>
  <c r="BG366" i="3"/>
  <c r="BE366" i="3"/>
  <c r="T366" i="3"/>
  <c r="R366" i="3"/>
  <c r="P366" i="3"/>
  <c r="BI365" i="3"/>
  <c r="BH365" i="3"/>
  <c r="BG365" i="3"/>
  <c r="BE365" i="3"/>
  <c r="T365" i="3"/>
  <c r="R365" i="3"/>
  <c r="P365" i="3"/>
  <c r="BI364" i="3"/>
  <c r="BH364" i="3"/>
  <c r="BG364" i="3"/>
  <c r="BE364" i="3"/>
  <c r="T364" i="3"/>
  <c r="R364" i="3"/>
  <c r="P364" i="3"/>
  <c r="BI363" i="3"/>
  <c r="BH363" i="3"/>
  <c r="BG363" i="3"/>
  <c r="BE363" i="3"/>
  <c r="T363" i="3"/>
  <c r="R363" i="3"/>
  <c r="P363" i="3"/>
  <c r="BI362" i="3"/>
  <c r="BH362" i="3"/>
  <c r="BG362" i="3"/>
  <c r="BE362" i="3"/>
  <c r="T362" i="3"/>
  <c r="R362" i="3"/>
  <c r="P362" i="3"/>
  <c r="BI361" i="3"/>
  <c r="BH361" i="3"/>
  <c r="BG361" i="3"/>
  <c r="BE361" i="3"/>
  <c r="T361" i="3"/>
  <c r="R361" i="3"/>
  <c r="P361" i="3"/>
  <c r="BI359" i="3"/>
  <c r="BH359" i="3"/>
  <c r="BG359" i="3"/>
  <c r="BE359" i="3"/>
  <c r="T359" i="3"/>
  <c r="R359" i="3"/>
  <c r="P359" i="3"/>
  <c r="BI358" i="3"/>
  <c r="BH358" i="3"/>
  <c r="BG358" i="3"/>
  <c r="BE358" i="3"/>
  <c r="T358" i="3"/>
  <c r="R358" i="3"/>
  <c r="P358" i="3"/>
  <c r="BI355" i="3"/>
  <c r="BH355" i="3"/>
  <c r="BG355" i="3"/>
  <c r="BE355" i="3"/>
  <c r="T355" i="3"/>
  <c r="R355" i="3"/>
  <c r="P355" i="3"/>
  <c r="BI353" i="3"/>
  <c r="BH353" i="3"/>
  <c r="BG353" i="3"/>
  <c r="BE353" i="3"/>
  <c r="T353" i="3"/>
  <c r="T352" i="3" s="1"/>
  <c r="R353" i="3"/>
  <c r="R352" i="3" s="1"/>
  <c r="P353" i="3"/>
  <c r="P352" i="3" s="1"/>
  <c r="BI349" i="3"/>
  <c r="BH349" i="3"/>
  <c r="BG349" i="3"/>
  <c r="BE349" i="3"/>
  <c r="T349" i="3"/>
  <c r="R349" i="3"/>
  <c r="P349" i="3"/>
  <c r="BI348" i="3"/>
  <c r="BH348" i="3"/>
  <c r="BG348" i="3"/>
  <c r="BE348" i="3"/>
  <c r="T348" i="3"/>
  <c r="R348" i="3"/>
  <c r="P348" i="3"/>
  <c r="BI344" i="3"/>
  <c r="BH344" i="3"/>
  <c r="BG344" i="3"/>
  <c r="BE344" i="3"/>
  <c r="T344" i="3"/>
  <c r="R344" i="3"/>
  <c r="P344" i="3"/>
  <c r="BI343" i="3"/>
  <c r="BH343" i="3"/>
  <c r="BG343" i="3"/>
  <c r="BE343" i="3"/>
  <c r="T343" i="3"/>
  <c r="R343" i="3"/>
  <c r="P343" i="3"/>
  <c r="BI339" i="3"/>
  <c r="BH339" i="3"/>
  <c r="BG339" i="3"/>
  <c r="BE339" i="3"/>
  <c r="T339" i="3"/>
  <c r="R339" i="3"/>
  <c r="P339" i="3"/>
  <c r="BI338" i="3"/>
  <c r="BH338" i="3"/>
  <c r="BG338" i="3"/>
  <c r="BE338" i="3"/>
  <c r="T338" i="3"/>
  <c r="R338" i="3"/>
  <c r="P338" i="3"/>
  <c r="BI335" i="3"/>
  <c r="BH335" i="3"/>
  <c r="BG335" i="3"/>
  <c r="BE335" i="3"/>
  <c r="T335" i="3"/>
  <c r="R335" i="3"/>
  <c r="P335" i="3"/>
  <c r="BI334" i="3"/>
  <c r="BH334" i="3"/>
  <c r="BG334" i="3"/>
  <c r="BE334" i="3"/>
  <c r="T334" i="3"/>
  <c r="R334" i="3"/>
  <c r="P334" i="3"/>
  <c r="BI332" i="3"/>
  <c r="BH332" i="3"/>
  <c r="BG332" i="3"/>
  <c r="BE332" i="3"/>
  <c r="T332" i="3"/>
  <c r="R332" i="3"/>
  <c r="P332" i="3"/>
  <c r="BI331" i="3"/>
  <c r="BH331" i="3"/>
  <c r="BG331" i="3"/>
  <c r="BE331" i="3"/>
  <c r="T331" i="3"/>
  <c r="R331" i="3"/>
  <c r="P331" i="3"/>
  <c r="BI330" i="3"/>
  <c r="BH330" i="3"/>
  <c r="BG330" i="3"/>
  <c r="BE330" i="3"/>
  <c r="T330" i="3"/>
  <c r="R330" i="3"/>
  <c r="P330" i="3"/>
  <c r="BI328" i="3"/>
  <c r="BH328" i="3"/>
  <c r="BG328" i="3"/>
  <c r="BE328" i="3"/>
  <c r="T328" i="3"/>
  <c r="R328" i="3"/>
  <c r="P328" i="3"/>
  <c r="BI327" i="3"/>
  <c r="BH327" i="3"/>
  <c r="BG327" i="3"/>
  <c r="BE327" i="3"/>
  <c r="T327" i="3"/>
  <c r="R327" i="3"/>
  <c r="P327" i="3"/>
  <c r="BI326" i="3"/>
  <c r="BH326" i="3"/>
  <c r="BG326" i="3"/>
  <c r="BE326" i="3"/>
  <c r="T326" i="3"/>
  <c r="R326" i="3"/>
  <c r="P326" i="3"/>
  <c r="BI325" i="3"/>
  <c r="BH325" i="3"/>
  <c r="BG325" i="3"/>
  <c r="BE325" i="3"/>
  <c r="T325" i="3"/>
  <c r="R325" i="3"/>
  <c r="P325" i="3"/>
  <c r="BI324" i="3"/>
  <c r="BH324" i="3"/>
  <c r="BG324" i="3"/>
  <c r="BE324" i="3"/>
  <c r="T324" i="3"/>
  <c r="R324" i="3"/>
  <c r="P324" i="3"/>
  <c r="BI323" i="3"/>
  <c r="BH323" i="3"/>
  <c r="BG323" i="3"/>
  <c r="BE323" i="3"/>
  <c r="T323" i="3"/>
  <c r="R323" i="3"/>
  <c r="P323" i="3"/>
  <c r="BI322" i="3"/>
  <c r="BH322" i="3"/>
  <c r="BG322" i="3"/>
  <c r="BE322" i="3"/>
  <c r="T322" i="3"/>
  <c r="R322" i="3"/>
  <c r="P322" i="3"/>
  <c r="BI321" i="3"/>
  <c r="BH321" i="3"/>
  <c r="BG321" i="3"/>
  <c r="BE321" i="3"/>
  <c r="T321" i="3"/>
  <c r="R321" i="3"/>
  <c r="P321" i="3"/>
  <c r="BI320" i="3"/>
  <c r="BH320" i="3"/>
  <c r="BG320" i="3"/>
  <c r="BE320" i="3"/>
  <c r="T320" i="3"/>
  <c r="R320" i="3"/>
  <c r="P320" i="3"/>
  <c r="BI319" i="3"/>
  <c r="BH319" i="3"/>
  <c r="BG319" i="3"/>
  <c r="BE319" i="3"/>
  <c r="T319" i="3"/>
  <c r="R319" i="3"/>
  <c r="P319" i="3"/>
  <c r="BI318" i="3"/>
  <c r="BH318" i="3"/>
  <c r="BG318" i="3"/>
  <c r="BE318" i="3"/>
  <c r="T318" i="3"/>
  <c r="R318" i="3"/>
  <c r="P318" i="3"/>
  <c r="BI317" i="3"/>
  <c r="BH317" i="3"/>
  <c r="BG317" i="3"/>
  <c r="BE317" i="3"/>
  <c r="T317" i="3"/>
  <c r="R317" i="3"/>
  <c r="P317" i="3"/>
  <c r="BI316" i="3"/>
  <c r="BH316" i="3"/>
  <c r="BG316" i="3"/>
  <c r="BE316" i="3"/>
  <c r="T316" i="3"/>
  <c r="R316" i="3"/>
  <c r="P316" i="3"/>
  <c r="BI315" i="3"/>
  <c r="BH315" i="3"/>
  <c r="BG315" i="3"/>
  <c r="BE315" i="3"/>
  <c r="T315" i="3"/>
  <c r="R315" i="3"/>
  <c r="P315" i="3"/>
  <c r="BI312" i="3"/>
  <c r="BH312" i="3"/>
  <c r="BG312" i="3"/>
  <c r="BE312" i="3"/>
  <c r="T312" i="3"/>
  <c r="R312" i="3"/>
  <c r="P312" i="3"/>
  <c r="BI311" i="3"/>
  <c r="BH311" i="3"/>
  <c r="BG311" i="3"/>
  <c r="BE311" i="3"/>
  <c r="T311" i="3"/>
  <c r="R311" i="3"/>
  <c r="P311" i="3"/>
  <c r="BI310" i="3"/>
  <c r="BH310" i="3"/>
  <c r="BG310" i="3"/>
  <c r="BE310" i="3"/>
  <c r="T310" i="3"/>
  <c r="R310" i="3"/>
  <c r="P310" i="3"/>
  <c r="BI309" i="3"/>
  <c r="BH309" i="3"/>
  <c r="BG309" i="3"/>
  <c r="BE309" i="3"/>
  <c r="T309" i="3"/>
  <c r="R309" i="3"/>
  <c r="P309" i="3"/>
  <c r="BI308" i="3"/>
  <c r="BH308" i="3"/>
  <c r="BG308" i="3"/>
  <c r="BE308" i="3"/>
  <c r="T308" i="3"/>
  <c r="R308" i="3"/>
  <c r="P308" i="3"/>
  <c r="BI307" i="3"/>
  <c r="BH307" i="3"/>
  <c r="BG307" i="3"/>
  <c r="BE307" i="3"/>
  <c r="T307" i="3"/>
  <c r="R307" i="3"/>
  <c r="P307" i="3"/>
  <c r="BI306" i="3"/>
  <c r="BH306" i="3"/>
  <c r="BG306" i="3"/>
  <c r="BE306" i="3"/>
  <c r="T306" i="3"/>
  <c r="R306" i="3"/>
  <c r="P306" i="3"/>
  <c r="BI298" i="3"/>
  <c r="BH298" i="3"/>
  <c r="BG298" i="3"/>
  <c r="BE298" i="3"/>
  <c r="T298" i="3"/>
  <c r="R298" i="3"/>
  <c r="P298" i="3"/>
  <c r="BI295" i="3"/>
  <c r="BH295" i="3"/>
  <c r="BG295" i="3"/>
  <c r="BE295" i="3"/>
  <c r="T295" i="3"/>
  <c r="R295" i="3"/>
  <c r="P295" i="3"/>
  <c r="BI293" i="3"/>
  <c r="BH293" i="3"/>
  <c r="BG293" i="3"/>
  <c r="BE293" i="3"/>
  <c r="T293" i="3"/>
  <c r="R293" i="3"/>
  <c r="P293" i="3"/>
  <c r="BI289" i="3"/>
  <c r="BH289" i="3"/>
  <c r="BG289" i="3"/>
  <c r="BE289" i="3"/>
  <c r="T289" i="3"/>
  <c r="R289" i="3"/>
  <c r="P289" i="3"/>
  <c r="BI287" i="3"/>
  <c r="BH287" i="3"/>
  <c r="BG287" i="3"/>
  <c r="BE287" i="3"/>
  <c r="T287" i="3"/>
  <c r="R287" i="3"/>
  <c r="P287" i="3"/>
  <c r="BI286" i="3"/>
  <c r="BH286" i="3"/>
  <c r="BG286" i="3"/>
  <c r="BE286" i="3"/>
  <c r="T286" i="3"/>
  <c r="R286" i="3"/>
  <c r="P286" i="3"/>
  <c r="BI285" i="3"/>
  <c r="BH285" i="3"/>
  <c r="BG285" i="3"/>
  <c r="BE285" i="3"/>
  <c r="T285" i="3"/>
  <c r="R285" i="3"/>
  <c r="P285" i="3"/>
  <c r="BI281" i="3"/>
  <c r="BH281" i="3"/>
  <c r="BG281" i="3"/>
  <c r="BE281" i="3"/>
  <c r="T281" i="3"/>
  <c r="R281" i="3"/>
  <c r="P281" i="3"/>
  <c r="BI280" i="3"/>
  <c r="BH280" i="3"/>
  <c r="BG280" i="3"/>
  <c r="BE280" i="3"/>
  <c r="T280" i="3"/>
  <c r="R280" i="3"/>
  <c r="P280" i="3"/>
  <c r="BI279" i="3"/>
  <c r="BH279" i="3"/>
  <c r="BG279" i="3"/>
  <c r="BE279" i="3"/>
  <c r="T279" i="3"/>
  <c r="R279" i="3"/>
  <c r="P279" i="3"/>
  <c r="BI275" i="3"/>
  <c r="BH275" i="3"/>
  <c r="BG275" i="3"/>
  <c r="BE275" i="3"/>
  <c r="T275" i="3"/>
  <c r="R275" i="3"/>
  <c r="P275" i="3"/>
  <c r="BI274" i="3"/>
  <c r="BH274" i="3"/>
  <c r="BG274" i="3"/>
  <c r="BE274" i="3"/>
  <c r="T274" i="3"/>
  <c r="R274" i="3"/>
  <c r="P274" i="3"/>
  <c r="BI271" i="3"/>
  <c r="BH271" i="3"/>
  <c r="BG271" i="3"/>
  <c r="BE271" i="3"/>
  <c r="T271" i="3"/>
  <c r="R271" i="3"/>
  <c r="P271" i="3"/>
  <c r="BI270" i="3"/>
  <c r="BH270" i="3"/>
  <c r="BG270" i="3"/>
  <c r="BE270" i="3"/>
  <c r="T270" i="3"/>
  <c r="R270" i="3"/>
  <c r="P270" i="3"/>
  <c r="BI267" i="3"/>
  <c r="BH267" i="3"/>
  <c r="BG267" i="3"/>
  <c r="BE267" i="3"/>
  <c r="T267" i="3"/>
  <c r="R267" i="3"/>
  <c r="P267" i="3"/>
  <c r="BI264" i="3"/>
  <c r="BH264" i="3"/>
  <c r="BG264" i="3"/>
  <c r="BE264" i="3"/>
  <c r="T264" i="3"/>
  <c r="R264" i="3"/>
  <c r="P264" i="3"/>
  <c r="BI259" i="3"/>
  <c r="BH259" i="3"/>
  <c r="BG259" i="3"/>
  <c r="BE259" i="3"/>
  <c r="T259" i="3"/>
  <c r="R259" i="3"/>
  <c r="P259" i="3"/>
  <c r="BI256" i="3"/>
  <c r="BH256" i="3"/>
  <c r="BG256" i="3"/>
  <c r="BE256" i="3"/>
  <c r="T256" i="3"/>
  <c r="R256" i="3"/>
  <c r="P256" i="3"/>
  <c r="BI250" i="3"/>
  <c r="BH250" i="3"/>
  <c r="BG250" i="3"/>
  <c r="BE250" i="3"/>
  <c r="T250" i="3"/>
  <c r="R250" i="3"/>
  <c r="P250" i="3"/>
  <c r="BI247" i="3"/>
  <c r="BH247" i="3"/>
  <c r="BG247" i="3"/>
  <c r="BE247" i="3"/>
  <c r="T247" i="3"/>
  <c r="R247" i="3"/>
  <c r="P247" i="3"/>
  <c r="BI244" i="3"/>
  <c r="BH244" i="3"/>
  <c r="BG244" i="3"/>
  <c r="BE244" i="3"/>
  <c r="T244" i="3"/>
  <c r="R244" i="3"/>
  <c r="P244" i="3"/>
  <c r="BI242" i="3"/>
  <c r="BH242" i="3"/>
  <c r="BG242" i="3"/>
  <c r="BE242" i="3"/>
  <c r="T242" i="3"/>
  <c r="T241" i="3" s="1"/>
  <c r="R242" i="3"/>
  <c r="R241" i="3" s="1"/>
  <c r="P242" i="3"/>
  <c r="P241" i="3" s="1"/>
  <c r="BI240" i="3"/>
  <c r="BH240" i="3"/>
  <c r="BG240" i="3"/>
  <c r="BE240" i="3"/>
  <c r="T240" i="3"/>
  <c r="R240" i="3"/>
  <c r="P240" i="3"/>
  <c r="BI239" i="3"/>
  <c r="BH239" i="3"/>
  <c r="BG239" i="3"/>
  <c r="BE239" i="3"/>
  <c r="T239" i="3"/>
  <c r="R239" i="3"/>
  <c r="P239" i="3"/>
  <c r="BI238" i="3"/>
  <c r="BH238" i="3"/>
  <c r="BG238" i="3"/>
  <c r="BE238" i="3"/>
  <c r="T238" i="3"/>
  <c r="R238" i="3"/>
  <c r="P238" i="3"/>
  <c r="BI237" i="3"/>
  <c r="BH237" i="3"/>
  <c r="BG237" i="3"/>
  <c r="BE237" i="3"/>
  <c r="T237" i="3"/>
  <c r="R237" i="3"/>
  <c r="P237" i="3"/>
  <c r="BI236" i="3"/>
  <c r="BH236" i="3"/>
  <c r="BG236" i="3"/>
  <c r="BE236" i="3"/>
  <c r="T236" i="3"/>
  <c r="R236" i="3"/>
  <c r="P236" i="3"/>
  <c r="BI235" i="3"/>
  <c r="BH235" i="3"/>
  <c r="BG235" i="3"/>
  <c r="BE235" i="3"/>
  <c r="T235" i="3"/>
  <c r="R235" i="3"/>
  <c r="P235" i="3"/>
  <c r="BI231" i="3"/>
  <c r="BH231" i="3"/>
  <c r="BG231" i="3"/>
  <c r="BE231" i="3"/>
  <c r="T231" i="3"/>
  <c r="R231" i="3"/>
  <c r="P231" i="3"/>
  <c r="BI230" i="3"/>
  <c r="BH230" i="3"/>
  <c r="BG230" i="3"/>
  <c r="BE230" i="3"/>
  <c r="T230" i="3"/>
  <c r="R230" i="3"/>
  <c r="P230" i="3"/>
  <c r="BI227" i="3"/>
  <c r="BH227" i="3"/>
  <c r="BG227" i="3"/>
  <c r="BE227" i="3"/>
  <c r="T227" i="3"/>
  <c r="R227" i="3"/>
  <c r="P227" i="3"/>
  <c r="BI224" i="3"/>
  <c r="BH224" i="3"/>
  <c r="BG224" i="3"/>
  <c r="BE224" i="3"/>
  <c r="T224" i="3"/>
  <c r="R224" i="3"/>
  <c r="P224" i="3"/>
  <c r="BI221" i="3"/>
  <c r="BH221" i="3"/>
  <c r="BG221" i="3"/>
  <c r="BE221" i="3"/>
  <c r="T221" i="3"/>
  <c r="R221" i="3"/>
  <c r="P221" i="3"/>
  <c r="BI216" i="3"/>
  <c r="BH216" i="3"/>
  <c r="BG216" i="3"/>
  <c r="BE216" i="3"/>
  <c r="T216" i="3"/>
  <c r="R216" i="3"/>
  <c r="P216" i="3"/>
  <c r="BI212" i="3"/>
  <c r="BH212" i="3"/>
  <c r="BG212" i="3"/>
  <c r="BE212" i="3"/>
  <c r="T212" i="3"/>
  <c r="R212" i="3"/>
  <c r="P212" i="3"/>
  <c r="BI208" i="3"/>
  <c r="BH208" i="3"/>
  <c r="BG208" i="3"/>
  <c r="BE208" i="3"/>
  <c r="T208" i="3"/>
  <c r="R208" i="3"/>
  <c r="P208" i="3"/>
  <c r="BI207" i="3"/>
  <c r="BH207" i="3"/>
  <c r="BG207" i="3"/>
  <c r="BE207" i="3"/>
  <c r="T207" i="3"/>
  <c r="R207" i="3"/>
  <c r="P207" i="3"/>
  <c r="BI203" i="3"/>
  <c r="BH203" i="3"/>
  <c r="BG203" i="3"/>
  <c r="BE203" i="3"/>
  <c r="T203" i="3"/>
  <c r="R203" i="3"/>
  <c r="P203" i="3"/>
  <c r="BI200" i="3"/>
  <c r="BH200" i="3"/>
  <c r="BG200" i="3"/>
  <c r="BE200" i="3"/>
  <c r="T200" i="3"/>
  <c r="R200" i="3"/>
  <c r="P200" i="3"/>
  <c r="BI197" i="3"/>
  <c r="BH197" i="3"/>
  <c r="BG197" i="3"/>
  <c r="BE197" i="3"/>
  <c r="T197" i="3"/>
  <c r="R197" i="3"/>
  <c r="P197" i="3"/>
  <c r="BI194" i="3"/>
  <c r="BH194" i="3"/>
  <c r="BG194" i="3"/>
  <c r="BE194" i="3"/>
  <c r="T194" i="3"/>
  <c r="R194" i="3"/>
  <c r="P194" i="3"/>
  <c r="BI191" i="3"/>
  <c r="BH191" i="3"/>
  <c r="BG191" i="3"/>
  <c r="BE191" i="3"/>
  <c r="T191" i="3"/>
  <c r="T190" i="3" s="1"/>
  <c r="R191" i="3"/>
  <c r="R190" i="3" s="1"/>
  <c r="P191" i="3"/>
  <c r="P190" i="3" s="1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7" i="3"/>
  <c r="BH177" i="3"/>
  <c r="BG177" i="3"/>
  <c r="BE177" i="3"/>
  <c r="T177" i="3"/>
  <c r="R177" i="3"/>
  <c r="P177" i="3"/>
  <c r="BI176" i="3"/>
  <c r="BH176" i="3"/>
  <c r="BG176" i="3"/>
  <c r="BE176" i="3"/>
  <c r="T176" i="3"/>
  <c r="R176" i="3"/>
  <c r="P176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7" i="3"/>
  <c r="BH157" i="3"/>
  <c r="BG157" i="3"/>
  <c r="BE157" i="3"/>
  <c r="T157" i="3"/>
  <c r="R157" i="3"/>
  <c r="P157" i="3"/>
  <c r="BI154" i="3"/>
  <c r="BH154" i="3"/>
  <c r="BG154" i="3"/>
  <c r="BE154" i="3"/>
  <c r="T154" i="3"/>
  <c r="R154" i="3"/>
  <c r="P154" i="3"/>
  <c r="BI151" i="3"/>
  <c r="BH151" i="3"/>
  <c r="BG151" i="3"/>
  <c r="BE151" i="3"/>
  <c r="T151" i="3"/>
  <c r="R151" i="3"/>
  <c r="P151" i="3"/>
  <c r="BI148" i="3"/>
  <c r="BH148" i="3"/>
  <c r="BG148" i="3"/>
  <c r="BE148" i="3"/>
  <c r="T148" i="3"/>
  <c r="R148" i="3"/>
  <c r="P148" i="3"/>
  <c r="BI144" i="3"/>
  <c r="BH144" i="3"/>
  <c r="BG144" i="3"/>
  <c r="BE144" i="3"/>
  <c r="T144" i="3"/>
  <c r="T143" i="3" s="1"/>
  <c r="R144" i="3"/>
  <c r="R143" i="3"/>
  <c r="P144" i="3"/>
  <c r="P143" i="3"/>
  <c r="J138" i="3"/>
  <c r="J137" i="3"/>
  <c r="F137" i="3"/>
  <c r="F135" i="3"/>
  <c r="E133" i="3"/>
  <c r="J92" i="3"/>
  <c r="J91" i="3"/>
  <c r="F91" i="3"/>
  <c r="F89" i="3"/>
  <c r="E87" i="3"/>
  <c r="J18" i="3"/>
  <c r="E18" i="3"/>
  <c r="F138" i="3" s="1"/>
  <c r="J17" i="3"/>
  <c r="J12" i="3"/>
  <c r="J89" i="3" s="1"/>
  <c r="E7" i="3"/>
  <c r="E131" i="3" s="1"/>
  <c r="J37" i="2"/>
  <c r="J36" i="2"/>
  <c r="AY95" i="1" s="1"/>
  <c r="J35" i="2"/>
  <c r="AX95" i="1" s="1"/>
  <c r="BI264" i="2"/>
  <c r="BH264" i="2"/>
  <c r="BG264" i="2"/>
  <c r="BE264" i="2"/>
  <c r="T264" i="2"/>
  <c r="R264" i="2"/>
  <c r="P264" i="2"/>
  <c r="BI263" i="2"/>
  <c r="BH263" i="2"/>
  <c r="BG263" i="2"/>
  <c r="BE263" i="2"/>
  <c r="T263" i="2"/>
  <c r="R263" i="2"/>
  <c r="P263" i="2"/>
  <c r="BI261" i="2"/>
  <c r="BH261" i="2"/>
  <c r="BG261" i="2"/>
  <c r="BE261" i="2"/>
  <c r="T261" i="2"/>
  <c r="R261" i="2"/>
  <c r="P261" i="2"/>
  <c r="BI258" i="2"/>
  <c r="BH258" i="2"/>
  <c r="BG258" i="2"/>
  <c r="BE258" i="2"/>
  <c r="T258" i="2"/>
  <c r="R258" i="2"/>
  <c r="P258" i="2"/>
  <c r="BI255" i="2"/>
  <c r="BH255" i="2"/>
  <c r="BG255" i="2"/>
  <c r="BE255" i="2"/>
  <c r="T255" i="2"/>
  <c r="R255" i="2"/>
  <c r="P255" i="2"/>
  <c r="BI252" i="2"/>
  <c r="BH252" i="2"/>
  <c r="BG252" i="2"/>
  <c r="BE252" i="2"/>
  <c r="T252" i="2"/>
  <c r="R252" i="2"/>
  <c r="P252" i="2"/>
  <c r="BI249" i="2"/>
  <c r="BH249" i="2"/>
  <c r="BG249" i="2"/>
  <c r="BE249" i="2"/>
  <c r="T249" i="2"/>
  <c r="R249" i="2"/>
  <c r="P249" i="2"/>
  <c r="BI246" i="2"/>
  <c r="BH246" i="2"/>
  <c r="BG246" i="2"/>
  <c r="BE246" i="2"/>
  <c r="T246" i="2"/>
  <c r="R246" i="2"/>
  <c r="P246" i="2"/>
  <c r="BI243" i="2"/>
  <c r="BH243" i="2"/>
  <c r="BG243" i="2"/>
  <c r="BE243" i="2"/>
  <c r="T243" i="2"/>
  <c r="R243" i="2"/>
  <c r="P243" i="2"/>
  <c r="BI240" i="2"/>
  <c r="BH240" i="2"/>
  <c r="BG240" i="2"/>
  <c r="BE240" i="2"/>
  <c r="T240" i="2"/>
  <c r="R240" i="2"/>
  <c r="P240" i="2"/>
  <c r="BI237" i="2"/>
  <c r="BH237" i="2"/>
  <c r="BG237" i="2"/>
  <c r="BE237" i="2"/>
  <c r="T237" i="2"/>
  <c r="R237" i="2"/>
  <c r="P237" i="2"/>
  <c r="BI234" i="2"/>
  <c r="BH234" i="2"/>
  <c r="BG234" i="2"/>
  <c r="BE234" i="2"/>
  <c r="T234" i="2"/>
  <c r="R234" i="2"/>
  <c r="P234" i="2"/>
  <c r="BI231" i="2"/>
  <c r="BH231" i="2"/>
  <c r="BG231" i="2"/>
  <c r="BE231" i="2"/>
  <c r="T231" i="2"/>
  <c r="R231" i="2"/>
  <c r="P231" i="2"/>
  <c r="BI228" i="2"/>
  <c r="BH228" i="2"/>
  <c r="BG228" i="2"/>
  <c r="BE228" i="2"/>
  <c r="T228" i="2"/>
  <c r="R228" i="2"/>
  <c r="P228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3" i="2"/>
  <c r="BH223" i="2"/>
  <c r="BG223" i="2"/>
  <c r="BE223" i="2"/>
  <c r="T223" i="2"/>
  <c r="R223" i="2"/>
  <c r="P223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5" i="2"/>
  <c r="BH215" i="2"/>
  <c r="BG215" i="2"/>
  <c r="BE215" i="2"/>
  <c r="T215" i="2"/>
  <c r="R215" i="2"/>
  <c r="P215" i="2"/>
  <c r="BI210" i="2"/>
  <c r="BH210" i="2"/>
  <c r="BG210" i="2"/>
  <c r="BE210" i="2"/>
  <c r="T210" i="2"/>
  <c r="R210" i="2"/>
  <c r="P210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3" i="2"/>
  <c r="BH203" i="2"/>
  <c r="BG203" i="2"/>
  <c r="BE203" i="2"/>
  <c r="T203" i="2"/>
  <c r="R203" i="2"/>
  <c r="P203" i="2"/>
  <c r="BI202" i="2"/>
  <c r="BH202" i="2"/>
  <c r="BG202" i="2"/>
  <c r="BE202" i="2"/>
  <c r="T202" i="2"/>
  <c r="R202" i="2"/>
  <c r="P202" i="2"/>
  <c r="BI201" i="2"/>
  <c r="BH201" i="2"/>
  <c r="BG201" i="2"/>
  <c r="BE201" i="2"/>
  <c r="T201" i="2"/>
  <c r="R201" i="2"/>
  <c r="P201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2" i="2"/>
  <c r="BH192" i="2"/>
  <c r="BG192" i="2"/>
  <c r="BE192" i="2"/>
  <c r="T192" i="2"/>
  <c r="R192" i="2"/>
  <c r="P192" i="2"/>
  <c r="BI189" i="2"/>
  <c r="BH189" i="2"/>
  <c r="BG189" i="2"/>
  <c r="BE189" i="2"/>
  <c r="T189" i="2"/>
  <c r="R189" i="2"/>
  <c r="P189" i="2"/>
  <c r="BI186" i="2"/>
  <c r="BH186" i="2"/>
  <c r="BG186" i="2"/>
  <c r="BE186" i="2"/>
  <c r="T186" i="2"/>
  <c r="R186" i="2"/>
  <c r="P186" i="2"/>
  <c r="BI183" i="2"/>
  <c r="BH183" i="2"/>
  <c r="BG183" i="2"/>
  <c r="BE183" i="2"/>
  <c r="T183" i="2"/>
  <c r="R183" i="2"/>
  <c r="P183" i="2"/>
  <c r="BI172" i="2"/>
  <c r="BH172" i="2"/>
  <c r="BG172" i="2"/>
  <c r="BE172" i="2"/>
  <c r="T172" i="2"/>
  <c r="R172" i="2"/>
  <c r="P172" i="2"/>
  <c r="BI169" i="2"/>
  <c r="BH169" i="2"/>
  <c r="BG169" i="2"/>
  <c r="BE169" i="2"/>
  <c r="T169" i="2"/>
  <c r="R169" i="2"/>
  <c r="P169" i="2"/>
  <c r="BI166" i="2"/>
  <c r="BH166" i="2"/>
  <c r="BG166" i="2"/>
  <c r="BE166" i="2"/>
  <c r="T166" i="2"/>
  <c r="R166" i="2"/>
  <c r="P166" i="2"/>
  <c r="BI163" i="2"/>
  <c r="BH163" i="2"/>
  <c r="BG163" i="2"/>
  <c r="BE163" i="2"/>
  <c r="T163" i="2"/>
  <c r="R163" i="2"/>
  <c r="P163" i="2"/>
  <c r="BI160" i="2"/>
  <c r="BH160" i="2"/>
  <c r="BG160" i="2"/>
  <c r="BE160" i="2"/>
  <c r="T160" i="2"/>
  <c r="R160" i="2"/>
  <c r="P160" i="2"/>
  <c r="BI157" i="2"/>
  <c r="BH157" i="2"/>
  <c r="BG157" i="2"/>
  <c r="BE157" i="2"/>
  <c r="T157" i="2"/>
  <c r="R157" i="2"/>
  <c r="P157" i="2"/>
  <c r="BI154" i="2"/>
  <c r="BH154" i="2"/>
  <c r="BG154" i="2"/>
  <c r="BE154" i="2"/>
  <c r="T154" i="2"/>
  <c r="R154" i="2"/>
  <c r="P154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3" i="2"/>
  <c r="BH143" i="2"/>
  <c r="BG143" i="2"/>
  <c r="BE143" i="2"/>
  <c r="T143" i="2"/>
  <c r="R143" i="2"/>
  <c r="P143" i="2"/>
  <c r="BI140" i="2"/>
  <c r="BH140" i="2"/>
  <c r="BG140" i="2"/>
  <c r="BE140" i="2"/>
  <c r="T140" i="2"/>
  <c r="R140" i="2"/>
  <c r="P140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3" i="2"/>
  <c r="BH133" i="2"/>
  <c r="BG133" i="2"/>
  <c r="BE133" i="2"/>
  <c r="T133" i="2"/>
  <c r="R133" i="2"/>
  <c r="P133" i="2"/>
  <c r="BI132" i="2"/>
  <c r="BH132" i="2"/>
  <c r="BG132" i="2"/>
  <c r="BE132" i="2"/>
  <c r="T132" i="2"/>
  <c r="R132" i="2"/>
  <c r="P132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J123" i="2"/>
  <c r="J122" i="2"/>
  <c r="F122" i="2"/>
  <c r="F120" i="2"/>
  <c r="E118" i="2"/>
  <c r="J92" i="2"/>
  <c r="J91" i="2"/>
  <c r="F91" i="2"/>
  <c r="F89" i="2"/>
  <c r="E87" i="2"/>
  <c r="J18" i="2"/>
  <c r="E18" i="2"/>
  <c r="F123" i="2" s="1"/>
  <c r="J17" i="2"/>
  <c r="J12" i="2"/>
  <c r="J89" i="2" s="1"/>
  <c r="E7" i="2"/>
  <c r="E116" i="2" s="1"/>
  <c r="L90" i="1"/>
  <c r="AM90" i="1"/>
  <c r="AM89" i="1"/>
  <c r="L89" i="1"/>
  <c r="AM87" i="1"/>
  <c r="L87" i="1"/>
  <c r="L85" i="1"/>
  <c r="BK234" i="2"/>
  <c r="BK226" i="2"/>
  <c r="BK206" i="2"/>
  <c r="BK192" i="2"/>
  <c r="BK151" i="2"/>
  <c r="J129" i="2"/>
  <c r="BK258" i="2"/>
  <c r="BK243" i="2"/>
  <c r="J234" i="2"/>
  <c r="J223" i="2"/>
  <c r="J201" i="2"/>
  <c r="J163" i="2"/>
  <c r="BK154" i="2"/>
  <c r="BK143" i="2"/>
  <c r="J132" i="2"/>
  <c r="BK261" i="2"/>
  <c r="BK246" i="2"/>
  <c r="J215" i="2"/>
  <c r="BK160" i="2"/>
  <c r="J150" i="2"/>
  <c r="BK135" i="2"/>
  <c r="J261" i="2"/>
  <c r="BK237" i="2"/>
  <c r="BK208" i="2"/>
  <c r="J189" i="2"/>
  <c r="BK166" i="2"/>
  <c r="BK140" i="2"/>
  <c r="BK129" i="2"/>
  <c r="BK358" i="3"/>
  <c r="BK348" i="3"/>
  <c r="BK331" i="3"/>
  <c r="BK326" i="3"/>
  <c r="J324" i="3"/>
  <c r="J318" i="3"/>
  <c r="J308" i="3"/>
  <c r="BK285" i="3"/>
  <c r="J250" i="3"/>
  <c r="J230" i="3"/>
  <c r="J191" i="3"/>
  <c r="J165" i="3"/>
  <c r="BK160" i="3"/>
  <c r="BK359" i="3"/>
  <c r="J348" i="3"/>
  <c r="BK332" i="3"/>
  <c r="BK328" i="3"/>
  <c r="J316" i="3"/>
  <c r="J307" i="3"/>
  <c r="BK267" i="3"/>
  <c r="BK250" i="3"/>
  <c r="J221" i="3"/>
  <c r="BK194" i="3"/>
  <c r="J187" i="3"/>
  <c r="J177" i="3"/>
  <c r="BK151" i="3"/>
  <c r="J364" i="3"/>
  <c r="J361" i="3"/>
  <c r="J344" i="3"/>
  <c r="J327" i="3"/>
  <c r="BK319" i="3"/>
  <c r="BK298" i="3"/>
  <c r="BK289" i="3"/>
  <c r="J281" i="3"/>
  <c r="BK270" i="3"/>
  <c r="BK256" i="3"/>
  <c r="J240" i="3"/>
  <c r="BK216" i="3"/>
  <c r="J208" i="3"/>
  <c r="BK187" i="3"/>
  <c r="BK183" i="3"/>
  <c r="J180" i="3"/>
  <c r="J167" i="3"/>
  <c r="J157" i="3"/>
  <c r="BK144" i="3"/>
  <c r="BK320" i="3"/>
  <c r="J310" i="3"/>
  <c r="J287" i="3"/>
  <c r="BK275" i="3"/>
  <c r="BK242" i="3"/>
  <c r="BK238" i="3"/>
  <c r="BK227" i="3"/>
  <c r="J224" i="3"/>
  <c r="BK208" i="3"/>
  <c r="BK200" i="3"/>
  <c r="BK188" i="3"/>
  <c r="BK178" i="3"/>
  <c r="BK157" i="3"/>
  <c r="J160" i="4"/>
  <c r="J154" i="4"/>
  <c r="J148" i="4"/>
  <c r="BK148" i="4"/>
  <c r="BK134" i="4"/>
  <c r="BK128" i="4"/>
  <c r="J157" i="4"/>
  <c r="J142" i="4"/>
  <c r="BK167" i="4"/>
  <c r="BK130" i="4"/>
  <c r="J192" i="5"/>
  <c r="J179" i="5"/>
  <c r="J173" i="5"/>
  <c r="J161" i="5"/>
  <c r="J140" i="5"/>
  <c r="J183" i="5"/>
  <c r="J166" i="5"/>
  <c r="J158" i="5"/>
  <c r="BK147" i="5"/>
  <c r="J137" i="5"/>
  <c r="BK182" i="5"/>
  <c r="BK166" i="5"/>
  <c r="J144" i="5"/>
  <c r="J134" i="5"/>
  <c r="BK192" i="5"/>
  <c r="BK183" i="5"/>
  <c r="BK173" i="5"/>
  <c r="J153" i="5"/>
  <c r="BK141" i="5"/>
  <c r="J194" i="6"/>
  <c r="BK165" i="6"/>
  <c r="J157" i="6"/>
  <c r="BK148" i="6"/>
  <c r="BK130" i="6"/>
  <c r="J200" i="6"/>
  <c r="BK178" i="6"/>
  <c r="BK160" i="6"/>
  <c r="J150" i="6"/>
  <c r="BK141" i="6"/>
  <c r="BK200" i="6"/>
  <c r="BK197" i="6"/>
  <c r="BK193" i="6"/>
  <c r="BK161" i="6"/>
  <c r="J154" i="6"/>
  <c r="BK150" i="6"/>
  <c r="J141" i="6"/>
  <c r="BK139" i="6"/>
  <c r="BK136" i="6"/>
  <c r="J133" i="6"/>
  <c r="J130" i="6"/>
  <c r="J197" i="6"/>
  <c r="J187" i="6"/>
  <c r="J178" i="6"/>
  <c r="BK172" i="6"/>
  <c r="J155" i="6"/>
  <c r="BK142" i="6"/>
  <c r="BK137" i="6"/>
  <c r="J132" i="6"/>
  <c r="BK252" i="2"/>
  <c r="J225" i="2"/>
  <c r="BK210" i="2"/>
  <c r="J196" i="2"/>
  <c r="BK189" i="2"/>
  <c r="J154" i="2"/>
  <c r="J263" i="2"/>
  <c r="J240" i="2"/>
  <c r="BK228" i="2"/>
  <c r="J220" i="2"/>
  <c r="BK198" i="2"/>
  <c r="J183" i="2"/>
  <c r="BK149" i="2"/>
  <c r="J134" i="2"/>
  <c r="BK264" i="2"/>
  <c r="BK255" i="2"/>
  <c r="BK220" i="2"/>
  <c r="BK202" i="2"/>
  <c r="J166" i="2"/>
  <c r="J151" i="2"/>
  <c r="J137" i="2"/>
  <c r="J264" i="2"/>
  <c r="BK240" i="2"/>
  <c r="BK225" i="2"/>
  <c r="J195" i="2"/>
  <c r="BK183" i="2"/>
  <c r="J160" i="2"/>
  <c r="BK137" i="2"/>
  <c r="J365" i="3"/>
  <c r="J355" i="3"/>
  <c r="BK344" i="3"/>
  <c r="J328" i="3"/>
  <c r="BK325" i="3"/>
  <c r="J320" i="3"/>
  <c r="J317" i="3"/>
  <c r="BK295" i="3"/>
  <c r="J279" i="3"/>
  <c r="BK231" i="3"/>
  <c r="J194" i="3"/>
  <c r="J178" i="3"/>
  <c r="J164" i="3"/>
  <c r="J366" i="3"/>
  <c r="BK355" i="3"/>
  <c r="J343" i="3"/>
  <c r="BK334" i="3"/>
  <c r="BK330" i="3"/>
  <c r="J321" i="3"/>
  <c r="J309" i="3"/>
  <c r="BK281" i="3"/>
  <c r="J259" i="3"/>
  <c r="BK224" i="3"/>
  <c r="BK191" i="3"/>
  <c r="J186" i="3"/>
  <c r="J176" i="3"/>
  <c r="BK165" i="3"/>
  <c r="J144" i="3"/>
  <c r="BK362" i="3"/>
  <c r="J358" i="3"/>
  <c r="J339" i="3"/>
  <c r="J326" i="3"/>
  <c r="BK317" i="3"/>
  <c r="BK307" i="3"/>
  <c r="J295" i="3"/>
  <c r="J286" i="3"/>
  <c r="BK271" i="3"/>
  <c r="BK259" i="3"/>
  <c r="BK244" i="3"/>
  <c r="BK236" i="3"/>
  <c r="J197" i="3"/>
  <c r="BK186" i="3"/>
  <c r="J182" i="3"/>
  <c r="J179" i="3"/>
  <c r="J160" i="3"/>
  <c r="J154" i="3"/>
  <c r="BK321" i="3"/>
  <c r="BK318" i="3"/>
  <c r="BK293" i="3"/>
  <c r="BK279" i="3"/>
  <c r="BK247" i="3"/>
  <c r="BK239" i="3"/>
  <c r="J236" i="3"/>
  <c r="J216" i="3"/>
  <c r="BK207" i="3"/>
  <c r="BK197" i="3"/>
  <c r="J189" i="3"/>
  <c r="BK179" i="3"/>
  <c r="J173" i="3"/>
  <c r="J162" i="4"/>
  <c r="J152" i="4"/>
  <c r="J146" i="4"/>
  <c r="BK146" i="4"/>
  <c r="BK127" i="4"/>
  <c r="J149" i="4"/>
  <c r="BK139" i="4"/>
  <c r="J130" i="4"/>
  <c r="J153" i="4"/>
  <c r="J134" i="4"/>
  <c r="J184" i="5"/>
  <c r="J172" i="5"/>
  <c r="J157" i="5"/>
  <c r="J142" i="5"/>
  <c r="BK138" i="5"/>
  <c r="J186" i="5"/>
  <c r="J176" i="5"/>
  <c r="BK157" i="5"/>
  <c r="BK142" i="5"/>
  <c r="BK136" i="5"/>
  <c r="J174" i="5"/>
  <c r="J162" i="5"/>
  <c r="BK149" i="5"/>
  <c r="BK139" i="5"/>
  <c r="BK186" i="5"/>
  <c r="BK179" i="5"/>
  <c r="BK161" i="5"/>
  <c r="BK152" i="5"/>
  <c r="BK137" i="5"/>
  <c r="J193" i="6"/>
  <c r="J149" i="6"/>
  <c r="J144" i="6"/>
  <c r="J137" i="6"/>
  <c r="J131" i="6"/>
  <c r="J201" i="6"/>
  <c r="BK187" i="6"/>
  <c r="BK169" i="6"/>
  <c r="J161" i="6"/>
  <c r="BK157" i="6"/>
  <c r="J148" i="6"/>
  <c r="BK140" i="6"/>
  <c r="BK133" i="6"/>
  <c r="BK203" i="6"/>
  <c r="BK199" i="6"/>
  <c r="BK194" i="6"/>
  <c r="J181" i="6"/>
  <c r="J175" i="6"/>
  <c r="BK155" i="6"/>
  <c r="BK151" i="6"/>
  <c r="J145" i="6"/>
  <c r="J140" i="6"/>
  <c r="BK138" i="6"/>
  <c r="J134" i="6"/>
  <c r="BK131" i="6"/>
  <c r="J199" i="6"/>
  <c r="BK190" i="6"/>
  <c r="J184" i="6"/>
  <c r="J165" i="6"/>
  <c r="BK149" i="6"/>
  <c r="BK144" i="6"/>
  <c r="J138" i="6"/>
  <c r="BK134" i="6"/>
  <c r="J249" i="2"/>
  <c r="BK223" i="2"/>
  <c r="BK201" i="2"/>
  <c r="BK195" i="2"/>
  <c r="J149" i="2"/>
  <c r="BK136" i="2"/>
  <c r="BK133" i="2"/>
  <c r="BK249" i="2"/>
  <c r="J237" i="2"/>
  <c r="BK215" i="2"/>
  <c r="J206" i="2"/>
  <c r="J197" i="2"/>
  <c r="J169" i="2"/>
  <c r="J133" i="2"/>
  <c r="BK263" i="2"/>
  <c r="J252" i="2"/>
  <c r="J208" i="2"/>
  <c r="J198" i="2"/>
  <c r="J192" i="2"/>
  <c r="J143" i="2"/>
  <c r="AS94" i="1"/>
  <c r="BK207" i="2"/>
  <c r="BK186" i="2"/>
  <c r="BK172" i="2"/>
  <c r="J135" i="2"/>
  <c r="BK363" i="3"/>
  <c r="BK353" i="3"/>
  <c r="BK339" i="3"/>
  <c r="J332" i="3"/>
  <c r="BK327" i="3"/>
  <c r="J319" i="3"/>
  <c r="BK309" i="3"/>
  <c r="BK286" i="3"/>
  <c r="J270" i="3"/>
  <c r="J256" i="3"/>
  <c r="J238" i="3"/>
  <c r="BK212" i="3"/>
  <c r="BK177" i="3"/>
  <c r="BK366" i="3"/>
  <c r="BK364" i="3"/>
  <c r="BK361" i="3"/>
  <c r="J353" i="3"/>
  <c r="BK324" i="3"/>
  <c r="J312" i="3"/>
  <c r="BK306" i="3"/>
  <c r="BK280" i="3"/>
  <c r="J264" i="3"/>
  <c r="J244" i="3"/>
  <c r="J200" i="3"/>
  <c r="J188" i="3"/>
  <c r="BK180" i="3"/>
  <c r="J168" i="3"/>
  <c r="J161" i="3"/>
  <c r="J148" i="3"/>
  <c r="BK349" i="3"/>
  <c r="BK343" i="3"/>
  <c r="J334" i="3"/>
  <c r="J323" i="3"/>
  <c r="J315" i="3"/>
  <c r="BK311" i="3"/>
  <c r="BK308" i="3"/>
  <c r="BK287" i="3"/>
  <c r="J275" i="3"/>
  <c r="BK264" i="3"/>
  <c r="J242" i="3"/>
  <c r="J235" i="3"/>
  <c r="J231" i="3"/>
  <c r="J181" i="3"/>
  <c r="J171" i="3"/>
  <c r="J151" i="3"/>
  <c r="BK157" i="4"/>
  <c r="BK149" i="4"/>
  <c r="BK142" i="4"/>
  <c r="J138" i="4"/>
  <c r="BK131" i="4"/>
  <c r="J164" i="4"/>
  <c r="BK147" i="4"/>
  <c r="BK138" i="4"/>
  <c r="J129" i="4"/>
  <c r="J191" i="5"/>
  <c r="J177" i="5"/>
  <c r="J167" i="5"/>
  <c r="BK145" i="5"/>
  <c r="J139" i="5"/>
  <c r="BK187" i="5"/>
  <c r="BK177" i="5"/>
  <c r="BK162" i="5"/>
  <c r="J152" i="5"/>
  <c r="J138" i="5"/>
  <c r="BK176" i="5"/>
  <c r="J195" i="5"/>
  <c r="BK191" i="5"/>
  <c r="J182" i="5"/>
  <c r="BK167" i="5"/>
  <c r="J147" i="5"/>
  <c r="BK144" i="5"/>
  <c r="BK201" i="6"/>
  <c r="BK184" i="6"/>
  <c r="J160" i="6"/>
  <c r="BK154" i="6"/>
  <c r="J151" i="6"/>
  <c r="J142" i="6"/>
  <c r="BK132" i="6"/>
  <c r="J203" i="6"/>
  <c r="J190" i="6"/>
  <c r="BK181" i="6"/>
  <c r="J172" i="6"/>
  <c r="J243" i="2"/>
  <c r="J228" i="2"/>
  <c r="J219" i="2"/>
  <c r="J202" i="2"/>
  <c r="J186" i="2"/>
  <c r="BK150" i="2"/>
  <c r="J140" i="2"/>
  <c r="BK134" i="2"/>
  <c r="BK130" i="2"/>
  <c r="J255" i="2"/>
  <c r="J226" i="2"/>
  <c r="J207" i="2"/>
  <c r="BK203" i="2"/>
  <c r="J172" i="2"/>
  <c r="BK157" i="2"/>
  <c r="J136" i="2"/>
  <c r="J258" i="2"/>
  <c r="BK231" i="2"/>
  <c r="J203" i="2"/>
  <c r="BK197" i="2"/>
  <c r="BK169" i="2"/>
  <c r="J157" i="2"/>
  <c r="J130" i="2"/>
  <c r="J246" i="2"/>
  <c r="J231" i="2"/>
  <c r="BK219" i="2"/>
  <c r="J210" i="2"/>
  <c r="BK196" i="2"/>
  <c r="BK163" i="2"/>
  <c r="BK132" i="2"/>
  <c r="J362" i="3"/>
  <c r="J349" i="3"/>
  <c r="BK338" i="3"/>
  <c r="J335" i="3"/>
  <c r="J330" i="3"/>
  <c r="BK323" i="3"/>
  <c r="J311" i="3"/>
  <c r="J289" i="3"/>
  <c r="J271" i="3"/>
  <c r="J237" i="3"/>
  <c r="J207" i="3"/>
  <c r="J183" i="3"/>
  <c r="BK168" i="3"/>
  <c r="BK161" i="3"/>
  <c r="BK365" i="3"/>
  <c r="J363" i="3"/>
  <c r="J338" i="3"/>
  <c r="J331" i="3"/>
  <c r="BK322" i="3"/>
  <c r="BK315" i="3"/>
  <c r="J293" i="3"/>
  <c r="BK274" i="3"/>
  <c r="J227" i="3"/>
  <c r="J203" i="3"/>
  <c r="BK189" i="3"/>
  <c r="J184" i="3"/>
  <c r="BK171" i="3"/>
  <c r="BK164" i="3"/>
  <c r="J359" i="3"/>
  <c r="BK335" i="3"/>
  <c r="J325" i="3"/>
  <c r="BK316" i="3"/>
  <c r="BK312" i="3"/>
  <c r="BK310" i="3"/>
  <c r="J306" i="3"/>
  <c r="J280" i="3"/>
  <c r="J267" i="3"/>
  <c r="J247" i="3"/>
  <c r="J239" i="3"/>
  <c r="BK230" i="3"/>
  <c r="BK221" i="3"/>
  <c r="J212" i="3"/>
  <c r="BK184" i="3"/>
  <c r="BK181" i="3"/>
  <c r="BK173" i="3"/>
  <c r="BK154" i="3"/>
  <c r="BK148" i="3"/>
  <c r="J322" i="3"/>
  <c r="J298" i="3"/>
  <c r="J285" i="3"/>
  <c r="J274" i="3"/>
  <c r="BK240" i="3"/>
  <c r="BK237" i="3"/>
  <c r="BK235" i="3"/>
  <c r="BK203" i="3"/>
  <c r="BK182" i="3"/>
  <c r="BK176" i="3"/>
  <c r="BK167" i="3"/>
  <c r="BK164" i="4"/>
  <c r="J159" i="4"/>
  <c r="BK137" i="4"/>
  <c r="BK129" i="4"/>
  <c r="J128" i="4"/>
  <c r="J126" i="4"/>
  <c r="J167" i="4"/>
  <c r="BK160" i="4"/>
  <c r="BK159" i="4"/>
  <c r="BK154" i="4"/>
  <c r="BK153" i="4"/>
  <c r="BK152" i="4"/>
  <c r="J147" i="4"/>
  <c r="J145" i="4"/>
  <c r="J137" i="4"/>
  <c r="BK162" i="4"/>
  <c r="BK145" i="4"/>
  <c r="J131" i="4"/>
  <c r="BK126" i="4"/>
  <c r="J139" i="4"/>
  <c r="J127" i="4"/>
  <c r="J187" i="5"/>
  <c r="BK168" i="5"/>
  <c r="BK146" i="5"/>
  <c r="J141" i="5"/>
  <c r="J194" i="5"/>
  <c r="BK184" i="5"/>
  <c r="J168" i="5"/>
  <c r="BK140" i="5"/>
  <c r="BK195" i="5"/>
  <c r="BK172" i="5"/>
  <c r="BK153" i="5"/>
  <c r="J145" i="5"/>
  <c r="J136" i="5"/>
  <c r="BK194" i="5"/>
  <c r="BK174" i="5"/>
  <c r="BK158" i="5"/>
  <c r="J149" i="5"/>
  <c r="J146" i="5"/>
  <c r="BK134" i="5"/>
  <c r="J169" i="6"/>
  <c r="BK175" i="6"/>
  <c r="BK145" i="6"/>
  <c r="J139" i="6"/>
  <c r="J136" i="6"/>
  <c r="BK131" i="2" l="1"/>
  <c r="J131" i="2" s="1"/>
  <c r="J99" i="2" s="1"/>
  <c r="T205" i="2"/>
  <c r="T209" i="2"/>
  <c r="T218" i="2"/>
  <c r="T224" i="2"/>
  <c r="P227" i="2"/>
  <c r="T262" i="2"/>
  <c r="P147" i="3"/>
  <c r="P166" i="3"/>
  <c r="T172" i="3"/>
  <c r="T185" i="3"/>
  <c r="BK193" i="3"/>
  <c r="J193" i="3" s="1"/>
  <c r="J105" i="3" s="1"/>
  <c r="BK206" i="3"/>
  <c r="J206" i="3" s="1"/>
  <c r="J106" i="3" s="1"/>
  <c r="BK211" i="3"/>
  <c r="J211" i="3" s="1"/>
  <c r="J107" i="3" s="1"/>
  <c r="BK234" i="3"/>
  <c r="J234" i="3"/>
  <c r="J108" i="3" s="1"/>
  <c r="BK243" i="3"/>
  <c r="J243" i="3" s="1"/>
  <c r="J110" i="3" s="1"/>
  <c r="BK278" i="3"/>
  <c r="J278" i="3" s="1"/>
  <c r="J111" i="3" s="1"/>
  <c r="BK284" i="3"/>
  <c r="J284" i="3" s="1"/>
  <c r="J112" i="3" s="1"/>
  <c r="BK288" i="3"/>
  <c r="J288" i="3"/>
  <c r="J113" i="3" s="1"/>
  <c r="BK294" i="3"/>
  <c r="J294" i="3" s="1"/>
  <c r="J114" i="3" s="1"/>
  <c r="BK329" i="3"/>
  <c r="J329" i="3"/>
  <c r="J115" i="3" s="1"/>
  <c r="BK333" i="3"/>
  <c r="J333" i="3" s="1"/>
  <c r="J116" i="3" s="1"/>
  <c r="BK342" i="3"/>
  <c r="J342" i="3"/>
  <c r="J117" i="3" s="1"/>
  <c r="BK347" i="3"/>
  <c r="J347" i="3" s="1"/>
  <c r="J118" i="3" s="1"/>
  <c r="P354" i="3"/>
  <c r="P360" i="3"/>
  <c r="P125" i="4"/>
  <c r="P124" i="4"/>
  <c r="BK158" i="4"/>
  <c r="J158" i="4" s="1"/>
  <c r="J101" i="4" s="1"/>
  <c r="BK163" i="4"/>
  <c r="J163" i="4" s="1"/>
  <c r="J103" i="4" s="1"/>
  <c r="P135" i="5"/>
  <c r="R143" i="5"/>
  <c r="R132" i="5" s="1"/>
  <c r="R151" i="5"/>
  <c r="R156" i="5"/>
  <c r="T165" i="5"/>
  <c r="R171" i="5"/>
  <c r="R175" i="5"/>
  <c r="R178" i="5"/>
  <c r="T185" i="5"/>
  <c r="P193" i="5"/>
  <c r="R128" i="2"/>
  <c r="R131" i="2"/>
  <c r="BK205" i="2"/>
  <c r="J205" i="2" s="1"/>
  <c r="J101" i="2" s="1"/>
  <c r="R209" i="2"/>
  <c r="R218" i="2"/>
  <c r="R224" i="2"/>
  <c r="T227" i="2"/>
  <c r="R262" i="2"/>
  <c r="BK147" i="3"/>
  <c r="J147" i="3" s="1"/>
  <c r="J99" i="3" s="1"/>
  <c r="BK166" i="3"/>
  <c r="J166" i="3"/>
  <c r="J100" i="3" s="1"/>
  <c r="R172" i="3"/>
  <c r="R185" i="3"/>
  <c r="R193" i="3"/>
  <c r="T206" i="3"/>
  <c r="R211" i="3"/>
  <c r="P234" i="3"/>
  <c r="T243" i="3"/>
  <c r="R278" i="3"/>
  <c r="P284" i="3"/>
  <c r="P288" i="3"/>
  <c r="R294" i="3"/>
  <c r="R329" i="3"/>
  <c r="T333" i="3"/>
  <c r="T342" i="3"/>
  <c r="R347" i="3"/>
  <c r="T354" i="3"/>
  <c r="T360" i="3"/>
  <c r="T125" i="4"/>
  <c r="T124" i="4"/>
  <c r="R158" i="4"/>
  <c r="T163" i="4"/>
  <c r="BK135" i="5"/>
  <c r="J135" i="5" s="1"/>
  <c r="J99" i="5" s="1"/>
  <c r="BK143" i="5"/>
  <c r="J143" i="5"/>
  <c r="J100" i="5" s="1"/>
  <c r="T151" i="5"/>
  <c r="T156" i="5"/>
  <c r="R165" i="5"/>
  <c r="T171" i="5"/>
  <c r="T175" i="5"/>
  <c r="T178" i="5"/>
  <c r="R185" i="5"/>
  <c r="R190" i="5"/>
  <c r="R193" i="5"/>
  <c r="T129" i="6"/>
  <c r="BK143" i="6"/>
  <c r="J143" i="6" s="1"/>
  <c r="J100" i="6" s="1"/>
  <c r="T143" i="6"/>
  <c r="P168" i="6"/>
  <c r="P128" i="2"/>
  <c r="P131" i="2"/>
  <c r="P205" i="2"/>
  <c r="P209" i="2"/>
  <c r="P218" i="2"/>
  <c r="P224" i="2"/>
  <c r="BK227" i="2"/>
  <c r="J227" i="2"/>
  <c r="J105" i="2" s="1"/>
  <c r="BK262" i="2"/>
  <c r="J262" i="2" s="1"/>
  <c r="J106" i="2" s="1"/>
  <c r="R147" i="3"/>
  <c r="R142" i="3"/>
  <c r="R166" i="3"/>
  <c r="BK172" i="3"/>
  <c r="J172" i="3" s="1"/>
  <c r="J101" i="3" s="1"/>
  <c r="P185" i="3"/>
  <c r="T193" i="3"/>
  <c r="R206" i="3"/>
  <c r="T211" i="3"/>
  <c r="R234" i="3"/>
  <c r="P243" i="3"/>
  <c r="P278" i="3"/>
  <c r="R284" i="3"/>
  <c r="T288" i="3"/>
  <c r="T294" i="3"/>
  <c r="T329" i="3"/>
  <c r="P333" i="3"/>
  <c r="P342" i="3"/>
  <c r="P347" i="3"/>
  <c r="R354" i="3"/>
  <c r="R360" i="3"/>
  <c r="BK125" i="4"/>
  <c r="J125" i="4" s="1"/>
  <c r="J98" i="4" s="1"/>
  <c r="T158" i="4"/>
  <c r="T155" i="4" s="1"/>
  <c r="P163" i="4"/>
  <c r="T135" i="5"/>
  <c r="T132" i="5"/>
  <c r="T143" i="5"/>
  <c r="P151" i="5"/>
  <c r="P156" i="5"/>
  <c r="P165" i="5"/>
  <c r="P171" i="5"/>
  <c r="BK175" i="5"/>
  <c r="J175" i="5" s="1"/>
  <c r="J107" i="5" s="1"/>
  <c r="BK178" i="5"/>
  <c r="J178" i="5"/>
  <c r="J108" i="5" s="1"/>
  <c r="BK185" i="5"/>
  <c r="J185" i="5" s="1"/>
  <c r="J109" i="5" s="1"/>
  <c r="BK190" i="5"/>
  <c r="J190" i="5"/>
  <c r="J110" i="5" s="1"/>
  <c r="T190" i="5"/>
  <c r="T193" i="5"/>
  <c r="BK129" i="6"/>
  <c r="R129" i="6"/>
  <c r="P135" i="6"/>
  <c r="R135" i="6"/>
  <c r="P143" i="6"/>
  <c r="BK159" i="6"/>
  <c r="R159" i="6"/>
  <c r="R168" i="6"/>
  <c r="BK198" i="6"/>
  <c r="J198" i="6" s="1"/>
  <c r="J106" i="6" s="1"/>
  <c r="T198" i="6"/>
  <c r="BK128" i="2"/>
  <c r="J128" i="2" s="1"/>
  <c r="J98" i="2" s="1"/>
  <c r="T128" i="2"/>
  <c r="T131" i="2"/>
  <c r="T127" i="2" s="1"/>
  <c r="R205" i="2"/>
  <c r="BK209" i="2"/>
  <c r="J209" i="2"/>
  <c r="J102" i="2" s="1"/>
  <c r="BK218" i="2"/>
  <c r="J218" i="2" s="1"/>
  <c r="J103" i="2" s="1"/>
  <c r="BK224" i="2"/>
  <c r="J224" i="2"/>
  <c r="J104" i="2" s="1"/>
  <c r="R227" i="2"/>
  <c r="P262" i="2"/>
  <c r="T147" i="3"/>
  <c r="T142" i="3" s="1"/>
  <c r="T166" i="3"/>
  <c r="P172" i="3"/>
  <c r="BK185" i="3"/>
  <c r="J185" i="3" s="1"/>
  <c r="J102" i="3" s="1"/>
  <c r="P193" i="3"/>
  <c r="P206" i="3"/>
  <c r="P211" i="3"/>
  <c r="T234" i="3"/>
  <c r="R243" i="3"/>
  <c r="T278" i="3"/>
  <c r="T284" i="3"/>
  <c r="R288" i="3"/>
  <c r="P294" i="3"/>
  <c r="P329" i="3"/>
  <c r="R333" i="3"/>
  <c r="R342" i="3"/>
  <c r="T347" i="3"/>
  <c r="BK354" i="3"/>
  <c r="J354" i="3" s="1"/>
  <c r="J120" i="3" s="1"/>
  <c r="BK360" i="3"/>
  <c r="J360" i="3" s="1"/>
  <c r="J121" i="3" s="1"/>
  <c r="R125" i="4"/>
  <c r="R124" i="4" s="1"/>
  <c r="P158" i="4"/>
  <c r="P155" i="4" s="1"/>
  <c r="R163" i="4"/>
  <c r="R155" i="4" s="1"/>
  <c r="R135" i="5"/>
  <c r="P143" i="5"/>
  <c r="P132" i="5" s="1"/>
  <c r="BK151" i="5"/>
  <c r="J151" i="5" s="1"/>
  <c r="J103" i="5" s="1"/>
  <c r="BK156" i="5"/>
  <c r="J156" i="5" s="1"/>
  <c r="J104" i="5" s="1"/>
  <c r="BK165" i="5"/>
  <c r="J165" i="5" s="1"/>
  <c r="J105" i="5" s="1"/>
  <c r="BK171" i="5"/>
  <c r="J171" i="5"/>
  <c r="J106" i="5" s="1"/>
  <c r="P175" i="5"/>
  <c r="P178" i="5"/>
  <c r="P185" i="5"/>
  <c r="P190" i="5"/>
  <c r="BK193" i="5"/>
  <c r="J193" i="5" s="1"/>
  <c r="J111" i="5" s="1"/>
  <c r="P129" i="6"/>
  <c r="P128" i="6" s="1"/>
  <c r="BK135" i="6"/>
  <c r="J135" i="6"/>
  <c r="J99" i="6" s="1"/>
  <c r="T135" i="6"/>
  <c r="R143" i="6"/>
  <c r="P159" i="6"/>
  <c r="T159" i="6"/>
  <c r="BK168" i="6"/>
  <c r="J168" i="6" s="1"/>
  <c r="J105" i="6" s="1"/>
  <c r="T168" i="6"/>
  <c r="P198" i="6"/>
  <c r="R198" i="6"/>
  <c r="BK241" i="3"/>
  <c r="J241" i="3" s="1"/>
  <c r="J109" i="3" s="1"/>
  <c r="BK352" i="3"/>
  <c r="J352" i="3" s="1"/>
  <c r="J119" i="3" s="1"/>
  <c r="BK161" i="4"/>
  <c r="J161" i="4" s="1"/>
  <c r="J102" i="4" s="1"/>
  <c r="BK156" i="4"/>
  <c r="J156" i="4" s="1"/>
  <c r="J100" i="4" s="1"/>
  <c r="BK164" i="6"/>
  <c r="J164" i="6" s="1"/>
  <c r="J104" i="6" s="1"/>
  <c r="BK143" i="3"/>
  <c r="J143" i="3" s="1"/>
  <c r="J98" i="3" s="1"/>
  <c r="BK190" i="3"/>
  <c r="J190" i="3" s="1"/>
  <c r="J103" i="3" s="1"/>
  <c r="BK133" i="5"/>
  <c r="J133" i="5" s="1"/>
  <c r="J98" i="5" s="1"/>
  <c r="BK148" i="5"/>
  <c r="J148" i="5" s="1"/>
  <c r="J101" i="5" s="1"/>
  <c r="BK156" i="6"/>
  <c r="J156" i="6"/>
  <c r="J101" i="6" s="1"/>
  <c r="BK202" i="6"/>
  <c r="J202" i="6" s="1"/>
  <c r="J107" i="6" s="1"/>
  <c r="E85" i="6"/>
  <c r="F92" i="6"/>
  <c r="BF131" i="6"/>
  <c r="BF133" i="6"/>
  <c r="BF134" i="6"/>
  <c r="BF137" i="6"/>
  <c r="BF139" i="6"/>
  <c r="BF150" i="6"/>
  <c r="BF154" i="6"/>
  <c r="BF157" i="6"/>
  <c r="BF161" i="6"/>
  <c r="BF165" i="6"/>
  <c r="BF175" i="6"/>
  <c r="BF181" i="6"/>
  <c r="J89" i="6"/>
  <c r="BF132" i="6"/>
  <c r="BF141" i="6"/>
  <c r="BF144" i="6"/>
  <c r="BF145" i="6"/>
  <c r="BF151" i="6"/>
  <c r="BF155" i="6"/>
  <c r="BF169" i="6"/>
  <c r="BF172" i="6"/>
  <c r="BF178" i="6"/>
  <c r="BF203" i="6"/>
  <c r="BF140" i="6"/>
  <c r="BF148" i="6"/>
  <c r="BF149" i="6"/>
  <c r="BF160" i="6"/>
  <c r="BF184" i="6"/>
  <c r="BF187" i="6"/>
  <c r="BF193" i="6"/>
  <c r="BF197" i="6"/>
  <c r="BF199" i="6"/>
  <c r="BF200" i="6"/>
  <c r="BF130" i="6"/>
  <c r="BF136" i="6"/>
  <c r="BF138" i="6"/>
  <c r="BF142" i="6"/>
  <c r="BF190" i="6"/>
  <c r="BF194" i="6"/>
  <c r="BF201" i="6"/>
  <c r="E85" i="5"/>
  <c r="F92" i="5"/>
  <c r="BF140" i="5"/>
  <c r="BF147" i="5"/>
  <c r="BF177" i="5"/>
  <c r="BF186" i="5"/>
  <c r="BF187" i="5"/>
  <c r="BF194" i="5"/>
  <c r="BF195" i="5"/>
  <c r="BF144" i="5"/>
  <c r="BF145" i="5"/>
  <c r="BF157" i="5"/>
  <c r="BF161" i="5"/>
  <c r="BF172" i="5"/>
  <c r="BF173" i="5"/>
  <c r="BF179" i="5"/>
  <c r="BF183" i="5"/>
  <c r="J125" i="5"/>
  <c r="BF134" i="5"/>
  <c r="BF136" i="5"/>
  <c r="BF137" i="5"/>
  <c r="BF138" i="5"/>
  <c r="BF142" i="5"/>
  <c r="BF152" i="5"/>
  <c r="BF162" i="5"/>
  <c r="BF167" i="5"/>
  <c r="BF174" i="5"/>
  <c r="BF182" i="5"/>
  <c r="BF184" i="5"/>
  <c r="BF191" i="5"/>
  <c r="BF192" i="5"/>
  <c r="BF139" i="5"/>
  <c r="BF141" i="5"/>
  <c r="BF146" i="5"/>
  <c r="BF149" i="5"/>
  <c r="BF153" i="5"/>
  <c r="BF158" i="5"/>
  <c r="BF166" i="5"/>
  <c r="BF168" i="5"/>
  <c r="BF176" i="5"/>
  <c r="BF131" i="4"/>
  <c r="BF162" i="4"/>
  <c r="E85" i="4"/>
  <c r="F92" i="4"/>
  <c r="J117" i="4"/>
  <c r="BF129" i="4"/>
  <c r="BF130" i="4"/>
  <c r="BF139" i="4"/>
  <c r="BF145" i="4"/>
  <c r="BF152" i="4"/>
  <c r="BF153" i="4"/>
  <c r="BF154" i="4"/>
  <c r="BF157" i="4"/>
  <c r="BF164" i="4"/>
  <c r="BF126" i="4"/>
  <c r="BF128" i="4"/>
  <c r="BF137" i="4"/>
  <c r="BF142" i="4"/>
  <c r="BF146" i="4"/>
  <c r="BF148" i="4"/>
  <c r="BF159" i="4"/>
  <c r="BF160" i="4"/>
  <c r="BF167" i="4"/>
  <c r="BF127" i="4"/>
  <c r="BF134" i="4"/>
  <c r="BF138" i="4"/>
  <c r="BF147" i="4"/>
  <c r="BF149" i="4"/>
  <c r="F92" i="3"/>
  <c r="BF148" i="3"/>
  <c r="BF167" i="3"/>
  <c r="BF168" i="3"/>
  <c r="BF183" i="3"/>
  <c r="BF188" i="3"/>
  <c r="BF191" i="3"/>
  <c r="BF203" i="3"/>
  <c r="BF207" i="3"/>
  <c r="BF212" i="3"/>
  <c r="BF224" i="3"/>
  <c r="BF230" i="3"/>
  <c r="BF231" i="3"/>
  <c r="BF236" i="3"/>
  <c r="BF240" i="3"/>
  <c r="BF247" i="3"/>
  <c r="BF256" i="3"/>
  <c r="BF295" i="3"/>
  <c r="BF298" i="3"/>
  <c r="BF312" i="3"/>
  <c r="BF316" i="3"/>
  <c r="BF323" i="3"/>
  <c r="BF325" i="3"/>
  <c r="E85" i="3"/>
  <c r="J135" i="3"/>
  <c r="BF144" i="3"/>
  <c r="BF157" i="3"/>
  <c r="BF179" i="3"/>
  <c r="BF181" i="3"/>
  <c r="BF182" i="3"/>
  <c r="BF197" i="3"/>
  <c r="BF200" i="3"/>
  <c r="BF237" i="3"/>
  <c r="BF250" i="3"/>
  <c r="BF271" i="3"/>
  <c r="BF274" i="3"/>
  <c r="BF279" i="3"/>
  <c r="BF280" i="3"/>
  <c r="BF289" i="3"/>
  <c r="BF306" i="3"/>
  <c r="BF309" i="3"/>
  <c r="BF317" i="3"/>
  <c r="BF322" i="3"/>
  <c r="BF326" i="3"/>
  <c r="BF327" i="3"/>
  <c r="BF328" i="3"/>
  <c r="BF330" i="3"/>
  <c r="BF331" i="3"/>
  <c r="BF332" i="3"/>
  <c r="BF334" i="3"/>
  <c r="BF335" i="3"/>
  <c r="BF339" i="3"/>
  <c r="BF343" i="3"/>
  <c r="BF362" i="3"/>
  <c r="BF151" i="3"/>
  <c r="BF160" i="3"/>
  <c r="BF165" i="3"/>
  <c r="BF173" i="3"/>
  <c r="BF176" i="3"/>
  <c r="BF184" i="3"/>
  <c r="BF216" i="3"/>
  <c r="BF221" i="3"/>
  <c r="BF239" i="3"/>
  <c r="BF242" i="3"/>
  <c r="BF259" i="3"/>
  <c r="BF264" i="3"/>
  <c r="BF275" i="3"/>
  <c r="BF281" i="3"/>
  <c r="BF285" i="3"/>
  <c r="BF286" i="3"/>
  <c r="BF293" i="3"/>
  <c r="BF307" i="3"/>
  <c r="BF310" i="3"/>
  <c r="BF311" i="3"/>
  <c r="BF315" i="3"/>
  <c r="BF338" i="3"/>
  <c r="BF353" i="3"/>
  <c r="BF355" i="3"/>
  <c r="BF361" i="3"/>
  <c r="BF363" i="3"/>
  <c r="BF364" i="3"/>
  <c r="BF365" i="3"/>
  <c r="BF366" i="3"/>
  <c r="BF154" i="3"/>
  <c r="BF161" i="3"/>
  <c r="BF164" i="3"/>
  <c r="BF171" i="3"/>
  <c r="BF177" i="3"/>
  <c r="BF178" i="3"/>
  <c r="BF180" i="3"/>
  <c r="BF186" i="3"/>
  <c r="BF187" i="3"/>
  <c r="BF189" i="3"/>
  <c r="BF194" i="3"/>
  <c r="BF208" i="3"/>
  <c r="BF227" i="3"/>
  <c r="BF235" i="3"/>
  <c r="BF238" i="3"/>
  <c r="BF244" i="3"/>
  <c r="BF267" i="3"/>
  <c r="BF270" i="3"/>
  <c r="BF287" i="3"/>
  <c r="BF308" i="3"/>
  <c r="BF318" i="3"/>
  <c r="BF319" i="3"/>
  <c r="BF320" i="3"/>
  <c r="BF321" i="3"/>
  <c r="BF324" i="3"/>
  <c r="BF344" i="3"/>
  <c r="BF348" i="3"/>
  <c r="BF349" i="3"/>
  <c r="BF358" i="3"/>
  <c r="BF359" i="3"/>
  <c r="J120" i="2"/>
  <c r="BF133" i="2"/>
  <c r="BF137" i="2"/>
  <c r="BF169" i="2"/>
  <c r="BF186" i="2"/>
  <c r="BF197" i="2"/>
  <c r="BF207" i="2"/>
  <c r="BF208" i="2"/>
  <c r="BF219" i="2"/>
  <c r="BF249" i="2"/>
  <c r="BF252" i="2"/>
  <c r="BF258" i="2"/>
  <c r="BF261" i="2"/>
  <c r="BF129" i="2"/>
  <c r="BF134" i="2"/>
  <c r="BF140" i="2"/>
  <c r="BF149" i="2"/>
  <c r="BF150" i="2"/>
  <c r="BF154" i="2"/>
  <c r="BF192" i="2"/>
  <c r="BF198" i="2"/>
  <c r="BF202" i="2"/>
  <c r="BF203" i="2"/>
  <c r="BF215" i="2"/>
  <c r="BF225" i="2"/>
  <c r="BF226" i="2"/>
  <c r="BF228" i="2"/>
  <c r="BF255" i="2"/>
  <c r="BF263" i="2"/>
  <c r="BF264" i="2"/>
  <c r="E85" i="2"/>
  <c r="F92" i="2"/>
  <c r="BF130" i="2"/>
  <c r="BF136" i="2"/>
  <c r="BF160" i="2"/>
  <c r="BF172" i="2"/>
  <c r="BF189" i="2"/>
  <c r="BF196" i="2"/>
  <c r="BF231" i="2"/>
  <c r="BF237" i="2"/>
  <c r="BF132" i="2"/>
  <c r="BF135" i="2"/>
  <c r="BF143" i="2"/>
  <c r="BF151" i="2"/>
  <c r="BF157" i="2"/>
  <c r="BF163" i="2"/>
  <c r="BF166" i="2"/>
  <c r="BF183" i="2"/>
  <c r="BF195" i="2"/>
  <c r="BF201" i="2"/>
  <c r="BF206" i="2"/>
  <c r="BF210" i="2"/>
  <c r="BF220" i="2"/>
  <c r="BF223" i="2"/>
  <c r="BF234" i="2"/>
  <c r="BF240" i="2"/>
  <c r="BF243" i="2"/>
  <c r="BF246" i="2"/>
  <c r="F33" i="2"/>
  <c r="AZ95" i="1" s="1"/>
  <c r="F35" i="3"/>
  <c r="BB96" i="1" s="1"/>
  <c r="F37" i="4"/>
  <c r="BD97" i="1" s="1"/>
  <c r="F33" i="5"/>
  <c r="AZ98" i="1" s="1"/>
  <c r="F33" i="6"/>
  <c r="AZ99" i="1" s="1"/>
  <c r="J33" i="6"/>
  <c r="AV99" i="1" s="1"/>
  <c r="F36" i="2"/>
  <c r="BC95" i="1" s="1"/>
  <c r="F37" i="2"/>
  <c r="BD95" i="1" s="1"/>
  <c r="F37" i="3"/>
  <c r="BD96" i="1" s="1"/>
  <c r="J33" i="4"/>
  <c r="AV97" i="1" s="1"/>
  <c r="F35" i="5"/>
  <c r="BB98" i="1" s="1"/>
  <c r="F35" i="6"/>
  <c r="BB99" i="1" s="1"/>
  <c r="F35" i="2"/>
  <c r="BB95" i="1" s="1"/>
  <c r="F33" i="3"/>
  <c r="AZ96" i="1" s="1"/>
  <c r="J33" i="3"/>
  <c r="AV96" i="1" s="1"/>
  <c r="F33" i="4"/>
  <c r="AZ97" i="1" s="1"/>
  <c r="F36" i="5"/>
  <c r="BC98" i="1" s="1"/>
  <c r="F36" i="6"/>
  <c r="BC99" i="1" s="1"/>
  <c r="J33" i="2"/>
  <c r="AV95" i="1" s="1"/>
  <c r="F36" i="3"/>
  <c r="BC96" i="1" s="1"/>
  <c r="F36" i="4"/>
  <c r="BC97" i="1" s="1"/>
  <c r="F35" i="4"/>
  <c r="BB97" i="1" s="1"/>
  <c r="J33" i="5"/>
  <c r="AV98" i="1" s="1"/>
  <c r="F37" i="5"/>
  <c r="BD98" i="1" s="1"/>
  <c r="F37" i="6"/>
  <c r="BD99" i="1" s="1"/>
  <c r="P142" i="3" l="1"/>
  <c r="BK158" i="6"/>
  <c r="J158" i="6" s="1"/>
  <c r="J102" i="6" s="1"/>
  <c r="BK128" i="6"/>
  <c r="J128" i="6" s="1"/>
  <c r="J97" i="6" s="1"/>
  <c r="T123" i="4"/>
  <c r="P123" i="4"/>
  <c r="AU97" i="1"/>
  <c r="T158" i="6"/>
  <c r="R204" i="2"/>
  <c r="R128" i="6"/>
  <c r="P150" i="5"/>
  <c r="P131" i="5" s="1"/>
  <c r="AU98" i="1" s="1"/>
  <c r="T192" i="3"/>
  <c r="T141" i="3"/>
  <c r="R123" i="4"/>
  <c r="P204" i="2"/>
  <c r="P127" i="2"/>
  <c r="T128" i="6"/>
  <c r="T150" i="5"/>
  <c r="T131" i="5" s="1"/>
  <c r="R127" i="2"/>
  <c r="R126" i="2" s="1"/>
  <c r="T204" i="2"/>
  <c r="T126" i="2" s="1"/>
  <c r="P158" i="6"/>
  <c r="P127" i="6" s="1"/>
  <c r="AU99" i="1" s="1"/>
  <c r="P192" i="3"/>
  <c r="P141" i="3"/>
  <c r="AU96" i="1" s="1"/>
  <c r="R158" i="6"/>
  <c r="R192" i="3"/>
  <c r="R141" i="3" s="1"/>
  <c r="R150" i="5"/>
  <c r="R131" i="5" s="1"/>
  <c r="BK124" i="4"/>
  <c r="J124" i="4"/>
  <c r="J97" i="4"/>
  <c r="BK150" i="5"/>
  <c r="J150" i="5" s="1"/>
  <c r="J102" i="5" s="1"/>
  <c r="BK127" i="2"/>
  <c r="J127" i="2" s="1"/>
  <c r="J97" i="2" s="1"/>
  <c r="BK192" i="3"/>
  <c r="J192" i="3" s="1"/>
  <c r="J104" i="3" s="1"/>
  <c r="J129" i="6"/>
  <c r="J98" i="6"/>
  <c r="BK204" i="2"/>
  <c r="J204" i="2" s="1"/>
  <c r="J100" i="2" s="1"/>
  <c r="BK142" i="3"/>
  <c r="J142" i="3" s="1"/>
  <c r="J97" i="3" s="1"/>
  <c r="BK155" i="4"/>
  <c r="J155" i="4"/>
  <c r="J99" i="4" s="1"/>
  <c r="J159" i="6"/>
  <c r="J103" i="6" s="1"/>
  <c r="BK132" i="5"/>
  <c r="J132" i="5" s="1"/>
  <c r="J97" i="5" s="1"/>
  <c r="F34" i="2"/>
  <c r="BA95" i="1"/>
  <c r="F34" i="4"/>
  <c r="BA97" i="1" s="1"/>
  <c r="F34" i="5"/>
  <c r="BA98" i="1" s="1"/>
  <c r="BD94" i="1"/>
  <c r="W33" i="1" s="1"/>
  <c r="BC94" i="1"/>
  <c r="AY94" i="1" s="1"/>
  <c r="AZ94" i="1"/>
  <c r="W29" i="1" s="1"/>
  <c r="BB94" i="1"/>
  <c r="W31" i="1" s="1"/>
  <c r="F34" i="3"/>
  <c r="BA96" i="1" s="1"/>
  <c r="J34" i="2"/>
  <c r="AW95" i="1" s="1"/>
  <c r="AT95" i="1" s="1"/>
  <c r="J34" i="4"/>
  <c r="AW97" i="1" s="1"/>
  <c r="AT97" i="1" s="1"/>
  <c r="J34" i="5"/>
  <c r="AW98" i="1" s="1"/>
  <c r="AT98" i="1" s="1"/>
  <c r="F34" i="6"/>
  <c r="BA99" i="1"/>
  <c r="J34" i="3"/>
  <c r="AW96" i="1" s="1"/>
  <c r="AT96" i="1" s="1"/>
  <c r="J34" i="6"/>
  <c r="AW99" i="1" s="1"/>
  <c r="AT99" i="1" s="1"/>
  <c r="T127" i="6" l="1"/>
  <c r="R127" i="6"/>
  <c r="P126" i="2"/>
  <c r="AU95" i="1" s="1"/>
  <c r="AU94" i="1" s="1"/>
  <c r="BK123" i="4"/>
  <c r="J123" i="4"/>
  <c r="J96" i="4"/>
  <c r="BK126" i="2"/>
  <c r="J126" i="2" s="1"/>
  <c r="J96" i="2" s="1"/>
  <c r="BK141" i="3"/>
  <c r="J141" i="3" s="1"/>
  <c r="J96" i="3" s="1"/>
  <c r="BK127" i="6"/>
  <c r="J127" i="6" s="1"/>
  <c r="J30" i="6" s="1"/>
  <c r="AG99" i="1" s="1"/>
  <c r="BK131" i="5"/>
  <c r="J131" i="5" s="1"/>
  <c r="J96" i="5" s="1"/>
  <c r="W32" i="1"/>
  <c r="AX94" i="1"/>
  <c r="AV94" i="1"/>
  <c r="AK29" i="1" s="1"/>
  <c r="BA94" i="1"/>
  <c r="AW94" i="1" s="1"/>
  <c r="AK30" i="1" s="1"/>
  <c r="J39" i="6" l="1"/>
  <c r="J96" i="6"/>
  <c r="AN99" i="1"/>
  <c r="J30" i="3"/>
  <c r="AG96" i="1"/>
  <c r="J30" i="5"/>
  <c r="AG98" i="1" s="1"/>
  <c r="J30" i="2"/>
  <c r="AG95" i="1" s="1"/>
  <c r="J30" i="4"/>
  <c r="AG97" i="1" s="1"/>
  <c r="AT94" i="1"/>
  <c r="W30" i="1"/>
  <c r="J39" i="5" l="1"/>
  <c r="J39" i="2"/>
  <c r="J39" i="3"/>
  <c r="J39" i="4"/>
  <c r="AN95" i="1"/>
  <c r="AN97" i="1"/>
  <c r="AN98" i="1"/>
  <c r="AN96" i="1"/>
  <c r="AG94" i="1"/>
  <c r="AK26" i="1" s="1"/>
  <c r="AK35" i="1" s="1"/>
  <c r="AN94" i="1" l="1"/>
</calcChain>
</file>

<file path=xl/sharedStrings.xml><?xml version="1.0" encoding="utf-8"?>
<sst xmlns="http://schemas.openxmlformats.org/spreadsheetml/2006/main" count="6907" uniqueCount="1063">
  <si>
    <t>Export Komplet</t>
  </si>
  <si>
    <t/>
  </si>
  <si>
    <t>2.0</t>
  </si>
  <si>
    <t>False</t>
  </si>
  <si>
    <t>{c3e15f8b-93a7-4664-918d-50a7baaea098}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</si>
  <si>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</si>
  <si>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</si>
  <si>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</si>
  <si>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</si>
  <si>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</si>
  <si>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</si>
  <si>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</si>
  <si>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</si>
  <si>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</si>
  <si>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,,Living Lab,, Dropie</t>
  </si>
  <si>
    <t>JKSO:</t>
  </si>
  <si>
    <t>KS:</t>
  </si>
  <si>
    <t>Miesto:</t>
  </si>
  <si>
    <t>Kolárovská 55, Zemianska Olča 946 14</t>
  </si>
  <si>
    <t>Dátum:</t>
  </si>
  <si>
    <t>28. 3. 2024</t>
  </si>
  <si>
    <t>Objednávateľ:</t>
  </si>
  <si>
    <t>IČO:</t>
  </si>
  <si>
    <t>SEV SAŽP Dropie</t>
  </si>
  <si>
    <t>IČ DPH:</t>
  </si>
  <si>
    <t>Zhotoviteľ:</t>
  </si>
  <si>
    <t>Vyplň údaj</t>
  </si>
  <si>
    <t>Projektant:</t>
  </si>
  <si>
    <t>ING. LIBOR STEHLÍK</t>
  </si>
  <si>
    <t>True</t>
  </si>
  <si>
    <t>Spracovateľ:</t>
  </si>
  <si>
    <t>Ing. Ján Koričanský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</si>
  <si>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</si>
  <si>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</si>
  <si>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</si>
  <si>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</si>
  <si>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</si>
  <si>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</si>
  <si>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</si>
  <si>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</si>
  <si>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</si>
  <si>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</si>
  <si>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</si>
  <si>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</si>
  <si>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</si>
  <si>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</si>
  <si>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</si>
  <si>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</si>
  <si>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</si>
  <si>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</si>
  <si>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</si>
  <si>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</si>
  <si>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</si>
  <si>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</si>
  <si>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</si>
  <si>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</si>
  <si>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</si>
  <si>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</si>
  <si>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</si>
  <si>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</si>
  <si>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</si>
  <si>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</si>
  <si>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</si>
  <si>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</si>
  <si>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</si>
  <si>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</si>
  <si>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</si>
  <si>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</si>
  <si>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</si>
  <si>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</si>
  <si>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</si>
  <si>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</si>
  <si>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</si>
  <si>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</si>
  <si>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</si>
  <si>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</si>
  <si>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</si>
  <si>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</si>
  <si>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 TANYA - Búracie práce</t>
  </si>
  <si>
    <t>STA</t>
  </si>
  <si>
    <t>1</t>
  </si>
  <si>
    <t>{36792510-549a-4d94-92c4-4b7983f455bf}</t>
  </si>
  <si>
    <t>SO01 TANYA - Nový stav</t>
  </si>
  <si>
    <t>{65fbfc7f-4b9a-4941-9f93-45b2b0d4077a}</t>
  </si>
  <si>
    <t>{b18089a2-f2e6-469b-a579-e9c0bb041260}</t>
  </si>
  <si>
    <t>{713443ed-723b-4a92-ad87-5558d35dfbf3}</t>
  </si>
  <si>
    <t>SO05 PERGOLA V ZÁHRADE</t>
  </si>
  <si>
    <t>{cdf6f3b6-24ed-4c5b-873c-01c80ec47b3d}</t>
  </si>
  <si>
    <t>KRYCÍ LIST ROZPOČTU</t>
  </si>
  <si>
    <t>Objekt: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</si>
  <si>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</si>
  <si>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</si>
  <si>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</si>
  <si>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</si>
  <si>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</si>
  <si>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</si>
  <si>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</si>
  <si>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9 - Ostatné konštrukcie a práce-búranie</t>
  </si>
  <si>
    <t>PSV - Práce a dodávky PSV</t>
  </si>
  <si>
    <t xml:space="preserve">    725 - Zdravotechnika - zariaďovacie predmety</t>
  </si>
  <si>
    <t xml:space="preserve">    762 - Konštrukcie tesárske</t>
  </si>
  <si>
    <t xml:space="preserve">    764 - Konštrukcie klampiarske</t>
  </si>
  <si>
    <t xml:space="preserve">    765 - Konštrukcie - krytiny tvrdé</t>
  </si>
  <si>
    <t xml:space="preserve">    766 - Konštrukcie stolárske</t>
  </si>
  <si>
    <t xml:space="preserve">    775 - Podlahy vlysové a parketové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</si>
  <si>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</si>
  <si>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</si>
  <si>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</si>
  <si>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</si>
  <si>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</si>
  <si>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</si>
  <si>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</si>
  <si>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</si>
  <si>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</si>
  <si>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</si>
  <si>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</si>
  <si>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</si>
  <si>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</si>
  <si>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</si>
  <si>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</si>
  <si>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</si>
  <si>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</si>
  <si>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113107123.S</t>
  </si>
  <si>
    <t>Odstránenie podkladného kameniva hrubého drveného, hr.280 mm</t>
  </si>
  <si>
    <t>m2</t>
  </si>
  <si>
    <t>4</t>
  </si>
  <si>
    <t>2</t>
  </si>
  <si>
    <t>-1598044568</t>
  </si>
  <si>
    <t>113107132.S</t>
  </si>
  <si>
    <t>Odstránenie podkladného betónu, z betónu prostého, hr. vrstvy 150 mm</t>
  </si>
  <si>
    <t>-1238029701</t>
  </si>
  <si>
    <t>9</t>
  </si>
  <si>
    <t>Ostatné konštrukcie a práce-búranie</t>
  </si>
  <si>
    <t>3</t>
  </si>
  <si>
    <t>938908401.S</t>
  </si>
  <si>
    <t>Očistenie stavby ručne zametaním</t>
  </si>
  <si>
    <t>-1456092291</t>
  </si>
  <si>
    <t>941942012.S</t>
  </si>
  <si>
    <t>Montáž lešenia rámového systémového s podlahami šírky nad 0,75 do 1,10 m</t>
  </si>
  <si>
    <t>1495720092</t>
  </si>
  <si>
    <t>5</t>
  </si>
  <si>
    <t>941942812.S</t>
  </si>
  <si>
    <t>Demontáž lešenia rámového systémového s podlahami šírky nad 0,75 do 1,10 m</t>
  </si>
  <si>
    <t>-7833103</t>
  </si>
  <si>
    <t>6</t>
  </si>
  <si>
    <t>941955002.S</t>
  </si>
  <si>
    <t>Lešenie ľahké pracovné pomocné s výškou lešeňovej podlahy nad 1,20 do 1,90 m</t>
  </si>
  <si>
    <t>303046908</t>
  </si>
  <si>
    <t>7</t>
  </si>
  <si>
    <t>962031132.S</t>
  </si>
  <si>
    <t>Búranie priečok alebo vybúranie otvorov z tehál pálených hr. do 150 mm</t>
  </si>
  <si>
    <t>-549168392</t>
  </si>
  <si>
    <t>8</t>
  </si>
  <si>
    <t>962032631.S</t>
  </si>
  <si>
    <t>Búranie komínového telesa na tuhé palivo</t>
  </si>
  <si>
    <t>m3</t>
  </si>
  <si>
    <t>1265435581</t>
  </si>
  <si>
    <t>VV</t>
  </si>
  <si>
    <t>1,42*5</t>
  </si>
  <si>
    <t>Súčet</t>
  </si>
  <si>
    <t>962032631.S1</t>
  </si>
  <si>
    <t>Búranie vykurovacieho telesa na tuhé palivo - murovaný krb</t>
  </si>
  <si>
    <t>1512455396</t>
  </si>
  <si>
    <t>2,15*3*0,1</t>
  </si>
  <si>
    <t>10</t>
  </si>
  <si>
    <t>965043341.S</t>
  </si>
  <si>
    <t>Búranie betónových podkladov, mazanina, betónový poter, hr. 50-70 mm</t>
  </si>
  <si>
    <t>-2044997025</t>
  </si>
  <si>
    <t>1,802</t>
  </si>
  <si>
    <t>1,282</t>
  </si>
  <si>
    <t>2,787</t>
  </si>
  <si>
    <t>6,24</t>
  </si>
  <si>
    <t>11</t>
  </si>
  <si>
    <t>965081812.S</t>
  </si>
  <si>
    <t>Búranie dlažieb keramických</t>
  </si>
  <si>
    <t>1328496371</t>
  </si>
  <si>
    <t>12</t>
  </si>
  <si>
    <t>967031132.S</t>
  </si>
  <si>
    <t>Prikresanie rovných ostení dverí, v murive tehl. na maltu,  -0,05700t</t>
  </si>
  <si>
    <t>-1096799106</t>
  </si>
  <si>
    <t>13</t>
  </si>
  <si>
    <t>968061115.S</t>
  </si>
  <si>
    <t>Demontáž drevených rámov okien, 1 bm obvodu, na spätnú montáž - renovácia (3ks)</t>
  </si>
  <si>
    <t>m</t>
  </si>
  <si>
    <t>101955346</t>
  </si>
  <si>
    <t>(1,3*2+1,95*2)*3</t>
  </si>
  <si>
    <t>14</t>
  </si>
  <si>
    <t>968061115.S2</t>
  </si>
  <si>
    <t>Demontáž drevených rámov okien, 1 bm obvodu (2ks)</t>
  </si>
  <si>
    <t>1588778205</t>
  </si>
  <si>
    <t>(1,34*2+1,42*2)*2</t>
  </si>
  <si>
    <t>15</t>
  </si>
  <si>
    <t>968061115.S3</t>
  </si>
  <si>
    <t>Demontáž drevených rámov okien, 1 bm obvodu (1ks)</t>
  </si>
  <si>
    <t>349254305</t>
  </si>
  <si>
    <t>2,08*2+1,43*2</t>
  </si>
  <si>
    <t>16</t>
  </si>
  <si>
    <t>968061115.S4</t>
  </si>
  <si>
    <t>-1739873229</t>
  </si>
  <si>
    <t>1,92*2+1,48*2</t>
  </si>
  <si>
    <t>17</t>
  </si>
  <si>
    <t>968061115.S5</t>
  </si>
  <si>
    <t>-2080856666</t>
  </si>
  <si>
    <t>0,64*2+1,48*2</t>
  </si>
  <si>
    <t>18</t>
  </si>
  <si>
    <t>968061115.S6</t>
  </si>
  <si>
    <t>Demontáž drevených rámov okien, 1 bm obvodu (4ks)</t>
  </si>
  <si>
    <t>1126195506</t>
  </si>
  <si>
    <t>(0,6*2+0,6*2)*4</t>
  </si>
  <si>
    <t>19</t>
  </si>
  <si>
    <t>968061115.S7</t>
  </si>
  <si>
    <t>Demontáž drevených rámov okien, 1 bm obvodu, na spätnú montáž - renovácia (2ks)</t>
  </si>
  <si>
    <t>-593651990</t>
  </si>
  <si>
    <t>(1,04*2+0,71*2)*2</t>
  </si>
  <si>
    <t>968061115.S8</t>
  </si>
  <si>
    <t>Demontáž drevených rámov vnútorných dverí,1 bm obvodu</t>
  </si>
  <si>
    <t>1523599079</t>
  </si>
  <si>
    <t>1,13*2+2,35*2</t>
  </si>
  <si>
    <t>1,23*2+2,35*2</t>
  </si>
  <si>
    <t>0,76*2+2,35*2</t>
  </si>
  <si>
    <t>1,48*2+1,97*2</t>
  </si>
  <si>
    <t>0,82*2+1,97*2</t>
  </si>
  <si>
    <t>0,6*2+1,97*2</t>
  </si>
  <si>
    <t>0,65*2+1,97*2</t>
  </si>
  <si>
    <t>0,61*2+1,97*2</t>
  </si>
  <si>
    <t>21</t>
  </si>
  <si>
    <t>968061116.S</t>
  </si>
  <si>
    <t>Demontáž drevených rámov dverí vchodových, 1 bm obvodu (2ks)</t>
  </si>
  <si>
    <t>-100274868</t>
  </si>
  <si>
    <t>(0,8*2+1,97*2)*2</t>
  </si>
  <si>
    <t>22</t>
  </si>
  <si>
    <t>968061116.S2</t>
  </si>
  <si>
    <t>Demontáž drevených rámov dverí vchodových, 1 bm obvodu (1ks)</t>
  </si>
  <si>
    <t>446526319</t>
  </si>
  <si>
    <t>0,9*2+1,97*2</t>
  </si>
  <si>
    <t>23</t>
  </si>
  <si>
    <t>968061116.S3</t>
  </si>
  <si>
    <t>Demontáž drevených rámov dvojkrídlových dverí, 1 bm obvodu (1ks)</t>
  </si>
  <si>
    <t>2016070386</t>
  </si>
  <si>
    <t>1,15*2+1,9*2</t>
  </si>
  <si>
    <t>24</t>
  </si>
  <si>
    <t>968061116.S4</t>
  </si>
  <si>
    <t>Demontáž rámu pôvodnej garážovej brány, 1 bm obvodu (1ks)</t>
  </si>
  <si>
    <t>1695516776</t>
  </si>
  <si>
    <t>2,4*2+1,9*2</t>
  </si>
  <si>
    <t>25</t>
  </si>
  <si>
    <t>978012191.S</t>
  </si>
  <si>
    <t>Otlčenie omietok stropov vnútorných rákosovaných vápenných alebo vápennocementových, očistenie nosnej drevenej stropnej konštrukcie</t>
  </si>
  <si>
    <t>364537927</t>
  </si>
  <si>
    <t>26</t>
  </si>
  <si>
    <t>978013191.S</t>
  </si>
  <si>
    <t>Otlčenie omietok stien vnútorných vápenných alebo vápennocementových, staré omietky-odstránenie pôvodnej interierovej omietky</t>
  </si>
  <si>
    <t>-639540433</t>
  </si>
  <si>
    <t>28</t>
  </si>
  <si>
    <t>979081111.S</t>
  </si>
  <si>
    <t>Odvoz sutiny a vybúraných hmôt na skládku do 1 km</t>
  </si>
  <si>
    <t>t</t>
  </si>
  <si>
    <t>-1253940343</t>
  </si>
  <si>
    <t>29</t>
  </si>
  <si>
    <t>979081121.S</t>
  </si>
  <si>
    <t>Odvoz sutiny a vybúraných hmôt na skládku za každý ďalší 1 km (navyše 14km)</t>
  </si>
  <si>
    <t>451385440</t>
  </si>
  <si>
    <t>293,169*14 "Prepočítané koeficientom množstva</t>
  </si>
  <si>
    <t>27</t>
  </si>
  <si>
    <t>979082111.S</t>
  </si>
  <si>
    <t>Vnútrostavenisková doprava sutiny a vybúraných hmôt do 10 m</t>
  </si>
  <si>
    <t>-983532383</t>
  </si>
  <si>
    <t>30</t>
  </si>
  <si>
    <t>979087212.S</t>
  </si>
  <si>
    <t>Nakladanie na dopravné prostriedky pre vodorovnú dopravu sutiny</t>
  </si>
  <si>
    <t>-2003818425</t>
  </si>
  <si>
    <t>31</t>
  </si>
  <si>
    <t>979089002.S</t>
  </si>
  <si>
    <t>Poplatok za skladovanie na skládke, odpad</t>
  </si>
  <si>
    <t>299030003</t>
  </si>
  <si>
    <t>PSV</t>
  </si>
  <si>
    <t>Práce a dodávky PSV</t>
  </si>
  <si>
    <t>725</t>
  </si>
  <si>
    <t>Zdravotechnika - zariaďovacie predmety</t>
  </si>
  <si>
    <t>32</t>
  </si>
  <si>
    <t>725110811.S</t>
  </si>
  <si>
    <t>Demontáž záchoda splachovacieho s nádržou alebo s tlakovým splachovačom,  -0,01933t</t>
  </si>
  <si>
    <t>ks</t>
  </si>
  <si>
    <t>-1770168242</t>
  </si>
  <si>
    <t>33</t>
  </si>
  <si>
    <t>725210821.S</t>
  </si>
  <si>
    <t>Demontáž umývadiel</t>
  </si>
  <si>
    <t>1745859250</t>
  </si>
  <si>
    <t>34</t>
  </si>
  <si>
    <t>725240811.S</t>
  </si>
  <si>
    <t>Demontáž sprchového kútu</t>
  </si>
  <si>
    <t>-268046034</t>
  </si>
  <si>
    <t>762</t>
  </si>
  <si>
    <t>Konštrukcie tesárske</t>
  </si>
  <si>
    <t>35</t>
  </si>
  <si>
    <t>762335811.S</t>
  </si>
  <si>
    <t>Demontáž drevených konštrukcií krokvy, stĺpy, prierezovej plochy do 120 cm2, -0,00600 t - prestrešenie pred vstupmi</t>
  </si>
  <si>
    <t>-884701461</t>
  </si>
  <si>
    <t>3,13*10</t>
  </si>
  <si>
    <t>10,6</t>
  </si>
  <si>
    <t>2,1*4</t>
  </si>
  <si>
    <t>36</t>
  </si>
  <si>
    <t>762342812.S</t>
  </si>
  <si>
    <t>Demontáž latovania striech so sklonom do 60° pri osovej vzdialenosti lát 0,22 - 0,50 m, -0,00500 t</t>
  </si>
  <si>
    <t>317524516</t>
  </si>
  <si>
    <t>322,6+33,4</t>
  </si>
  <si>
    <t>764</t>
  </si>
  <si>
    <t>Konštrukcie klampiarske</t>
  </si>
  <si>
    <t>37</t>
  </si>
  <si>
    <t>764351810.S</t>
  </si>
  <si>
    <t>Demontáž žľabov oblúkových</t>
  </si>
  <si>
    <t>869512612</t>
  </si>
  <si>
    <t>38</t>
  </si>
  <si>
    <t>764454803.S</t>
  </si>
  <si>
    <t>Demontáž odpadových rúr kruhových, zvody</t>
  </si>
  <si>
    <t>-2069186293</t>
  </si>
  <si>
    <t>3,56*6</t>
  </si>
  <si>
    <t>39</t>
  </si>
  <si>
    <t>767392801.S</t>
  </si>
  <si>
    <t>Demontáž krytiny prestrešenia nad vstupmi</t>
  </si>
  <si>
    <t>-2046905106</t>
  </si>
  <si>
    <t>765</t>
  </si>
  <si>
    <t>Konštrukcie - krytiny tvrdé</t>
  </si>
  <si>
    <t>40</t>
  </si>
  <si>
    <t>765321810.S</t>
  </si>
  <si>
    <t>Demontáž azbestocementovej krytiny - eternit</t>
  </si>
  <si>
    <t>1750535888</t>
  </si>
  <si>
    <t>41</t>
  </si>
  <si>
    <t>765321810.S.1</t>
  </si>
  <si>
    <t>Odstránenie azbestocementovej krytiny - eternit</t>
  </si>
  <si>
    <t>1680019010</t>
  </si>
  <si>
    <t>766</t>
  </si>
  <si>
    <t>Konštrukcie stolárske</t>
  </si>
  <si>
    <t>42</t>
  </si>
  <si>
    <t>766620012.S</t>
  </si>
  <si>
    <t>Vyvesenie drevených krídiel okien 1,3x1,95m, na spätnú montáž, ošetrenie, náter- renovácia (3ks)</t>
  </si>
  <si>
    <t>-875819251</t>
  </si>
  <si>
    <t>1,3*1,95*3</t>
  </si>
  <si>
    <t>43</t>
  </si>
  <si>
    <t>766620012.S2</t>
  </si>
  <si>
    <t>Vyvesenie drevených krídiel okien 1,34x1,42m (2ks)</t>
  </si>
  <si>
    <t>811335029</t>
  </si>
  <si>
    <t>1,34*1,42*2</t>
  </si>
  <si>
    <t>44</t>
  </si>
  <si>
    <t>766620012.S3</t>
  </si>
  <si>
    <t>Vyvesenie drevených krídiel okien 1,34x1,42m (1ks)</t>
  </si>
  <si>
    <t>340358786</t>
  </si>
  <si>
    <t>2,08*1,43*1</t>
  </si>
  <si>
    <t>45</t>
  </si>
  <si>
    <t>766620012.S4</t>
  </si>
  <si>
    <t>Vyvesenie drevených krídiel okien 1,92x1,48m (1ks)</t>
  </si>
  <si>
    <t>-1906898490</t>
  </si>
  <si>
    <t>1,92*1,48*1</t>
  </si>
  <si>
    <t>46</t>
  </si>
  <si>
    <t>766620012.S5</t>
  </si>
  <si>
    <t>Vyvesenie drevených krídiel okien 0,64x1,48m (1ks)</t>
  </si>
  <si>
    <t>1726204130</t>
  </si>
  <si>
    <t>0,64*1,48*1</t>
  </si>
  <si>
    <t>47</t>
  </si>
  <si>
    <t>766620012.S6</t>
  </si>
  <si>
    <t>Vyvesenie drevených krídiel okien 0,6x0,6m (4ks)</t>
  </si>
  <si>
    <t>1779085501</t>
  </si>
  <si>
    <t>0,6*0,6*4</t>
  </si>
  <si>
    <t>48</t>
  </si>
  <si>
    <t>766620012.S7</t>
  </si>
  <si>
    <t>Vyvesenie drevených krídiel okien 1,04x0,71m, na spätnú montáž, ošetrenie, náter- renovácia (2ks)</t>
  </si>
  <si>
    <t>-330965741</t>
  </si>
  <si>
    <t>1,04*0,71*2</t>
  </si>
  <si>
    <t>49</t>
  </si>
  <si>
    <t>766620012.S8</t>
  </si>
  <si>
    <t>Vyvesenie drevených krídiel dverí vchodových 0,8x1,97m (2ks)</t>
  </si>
  <si>
    <t>1819537176</t>
  </si>
  <si>
    <t>0,8*1,97*2</t>
  </si>
  <si>
    <t>50</t>
  </si>
  <si>
    <t>766620012.S9</t>
  </si>
  <si>
    <t>Vyvesenie drevených krídiel dverí vchodových 0,9x1,97m (1ks)</t>
  </si>
  <si>
    <t>1471439563</t>
  </si>
  <si>
    <t>0,9*1,97</t>
  </si>
  <si>
    <t>51</t>
  </si>
  <si>
    <t>766620012.S91</t>
  </si>
  <si>
    <t>Vyvesenie drevených krídiel dverí vchodových 1,15x1,90m (1ks)</t>
  </si>
  <si>
    <t>1167079524</t>
  </si>
  <si>
    <t>1,15*1,9</t>
  </si>
  <si>
    <t>52</t>
  </si>
  <si>
    <t>766620012.S92</t>
  </si>
  <si>
    <t>Vyvesenie krídla garážovej brány 2,4x1,90m (1ks)</t>
  </si>
  <si>
    <t>-170243688</t>
  </si>
  <si>
    <t>2,4*1,9</t>
  </si>
  <si>
    <t>53</t>
  </si>
  <si>
    <t>766660012.S</t>
  </si>
  <si>
    <t>Vyvesenie vnútorných drevených krídiel dverí</t>
  </si>
  <si>
    <t>1087669802</t>
  </si>
  <si>
    <t>775</t>
  </si>
  <si>
    <t>Podlahy vlysové a parketové</t>
  </si>
  <si>
    <t>54</t>
  </si>
  <si>
    <t>775511800.S</t>
  </si>
  <si>
    <t>Demontáž drevených podláh parketových, vrátane líšt</t>
  </si>
  <si>
    <t>-306647068</t>
  </si>
  <si>
    <t>55</t>
  </si>
  <si>
    <t>775521810.S</t>
  </si>
  <si>
    <t>Demontáž podláh laminátových, položených voľne alebo spoj click, vrátane líšt</t>
  </si>
  <si>
    <t>295039925</t>
  </si>
  <si>
    <t xml:space="preserve">    2 - Zakladanie</t>
  </si>
  <si>
    <t xml:space="preserve">    3 - Zvislé a kompletné konštrukcie</t>
  </si>
  <si>
    <t xml:space="preserve">    6 - Úpravy povrchov, podlahy, osadenie</t>
  </si>
  <si>
    <t xml:space="preserve">    99 - Presun hmôt HSV</t>
  </si>
  <si>
    <t xml:space="preserve">    711 - Izolácie proti vode a vlhkosti</t>
  </si>
  <si>
    <t xml:space="preserve">    712 - Izolácie striech, povlakové krytiny</t>
  </si>
  <si>
    <t xml:space="preserve">    713 - Izolácie tepelné</t>
  </si>
  <si>
    <t xml:space="preserve">    735 - Ústredné kúrenie - vykurovacie telesá</t>
  </si>
  <si>
    <t xml:space="preserve">    763 - Konštrukcie - drevostavby</t>
  </si>
  <si>
    <t xml:space="preserve">    767 - Konštrukcie doplnkové kovové</t>
  </si>
  <si>
    <t xml:space="preserve">    771 - Podlahy z dlaždíc</t>
  </si>
  <si>
    <t xml:space="preserve">    781 - Obklady</t>
  </si>
  <si>
    <t xml:space="preserve">    783 - Nátery</t>
  </si>
  <si>
    <t xml:space="preserve">    784 - Maľby</t>
  </si>
  <si>
    <t xml:space="preserve">    785 - Profesie</t>
  </si>
  <si>
    <t>131211111.S</t>
  </si>
  <si>
    <t>Hĺbenie jám v  hornine tr.3 nesúdržných</t>
  </si>
  <si>
    <t>588504124</t>
  </si>
  <si>
    <t>0,7*0,5*0,5*3</t>
  </si>
  <si>
    <t>Zakladanie</t>
  </si>
  <si>
    <t>273313611.S</t>
  </si>
  <si>
    <t>Betón základových dosiek, prostý</t>
  </si>
  <si>
    <t>-921546275</t>
  </si>
  <si>
    <t>(81,03+31,11+5,05)*0,15</t>
  </si>
  <si>
    <t>273313611.S2</t>
  </si>
  <si>
    <t>Betón základových dosiek, prostý, metličková úprava</t>
  </si>
  <si>
    <t>456418737</t>
  </si>
  <si>
    <t>70,39*0,2</t>
  </si>
  <si>
    <t>273362442.S</t>
  </si>
  <si>
    <t>Výstuž základových dosiek zo zvár. sietí KARI, priemer drôtu 8/8 mm, veľkosť oka 150x150 mm</t>
  </si>
  <si>
    <t>303942257</t>
  </si>
  <si>
    <t>(81,03+31,11+5,05+70,39)*1,25</t>
  </si>
  <si>
    <t>275313612.S</t>
  </si>
  <si>
    <t>Betón základových pätiek</t>
  </si>
  <si>
    <t>-41724546</t>
  </si>
  <si>
    <t>0,6*0,5*0,5*3</t>
  </si>
  <si>
    <t>275361821.S</t>
  </si>
  <si>
    <t>Výstuž základových pätiek z ocele B500 (10505)</t>
  </si>
  <si>
    <t>-256069662</t>
  </si>
  <si>
    <t>564831111.S</t>
  </si>
  <si>
    <t>Podklad zo štrkodrviny s rozprestretím a zhutnením, po zhutnení hr. 100 mm, fr.4-16</t>
  </si>
  <si>
    <t>1631763732</t>
  </si>
  <si>
    <t>81,03+31,11+5,05</t>
  </si>
  <si>
    <t>564851111.S</t>
  </si>
  <si>
    <t>Podklad zo štrkodrviny s rozprestretím a zhutnením, po zhutnení hr. 150 mm, fr. 4-16</t>
  </si>
  <si>
    <t>1469929207</t>
  </si>
  <si>
    <t>564851111.S1</t>
  </si>
  <si>
    <t>Podklad zo štrkodrviny s rozprestretím a zhutnením, po zhutnení hr. 150 mm, fr.16-32</t>
  </si>
  <si>
    <t>1181346275</t>
  </si>
  <si>
    <t>Zvislé a kompletné konštrukcie</t>
  </si>
  <si>
    <t>314275224.S</t>
  </si>
  <si>
    <t>Komínová zostava, Vyhotovenie nových komínov výška 6800 mm</t>
  </si>
  <si>
    <t>-1263351008</t>
  </si>
  <si>
    <t>342232311.S</t>
  </si>
  <si>
    <t>Domurovanie steny s pôvodnými tehlami po odstránení starého komínu</t>
  </si>
  <si>
    <t>1418227878</t>
  </si>
  <si>
    <t>0,46*3*2</t>
  </si>
  <si>
    <t>342232311.S2</t>
  </si>
  <si>
    <t>Vymurovanie nových priečok z tehál hr. 150 mm až po trámový strop - s dilatáciou stropu</t>
  </si>
  <si>
    <t>526141792</t>
  </si>
  <si>
    <t>Úpravy povrchov, podlahy, osadenie</t>
  </si>
  <si>
    <t>612460113.S</t>
  </si>
  <si>
    <t>Príprava vnútorného podkladu stien pod hlinené omietky kontaktným mostíkom</t>
  </si>
  <si>
    <t>347393761</t>
  </si>
  <si>
    <t>382,8+47,84</t>
  </si>
  <si>
    <t>612460151.S</t>
  </si>
  <si>
    <t>Príprava vnútorného podkladu stien cementovým prednástrekom, hr. 3 mm</t>
  </si>
  <si>
    <t>-269161915</t>
  </si>
  <si>
    <t>612460241.S</t>
  </si>
  <si>
    <t>Vnútorná omietka stien vápennocementová jadrová (hrubá), hr. 10 mm</t>
  </si>
  <si>
    <t>1148611631</t>
  </si>
  <si>
    <t>612460311.S</t>
  </si>
  <si>
    <t>Vnútorná omietka stien hlinená jadrová (hrubá), hr. 10 mm</t>
  </si>
  <si>
    <t>-735108392</t>
  </si>
  <si>
    <t>612460312.S</t>
  </si>
  <si>
    <t>Vnútorná omietka stien hlinená jadrová (hrubá), hr. 15 mm</t>
  </si>
  <si>
    <t>1227549162</t>
  </si>
  <si>
    <t>612460322.S</t>
  </si>
  <si>
    <t>Vnútorná omietka stien hlinená štuková (jemná), hr. 3 mm</t>
  </si>
  <si>
    <t>-204207280</t>
  </si>
  <si>
    <t>612481119.S</t>
  </si>
  <si>
    <t>Potiahnutie vnútorných stien sklotextílnou mriežkou s celoplošným prilepením</t>
  </si>
  <si>
    <t>-1033163495</t>
  </si>
  <si>
    <t>632001011.S</t>
  </si>
  <si>
    <t>Zhotovenie separačnej fólie v podlahových vrstvách z PE</t>
  </si>
  <si>
    <t>-1952875816</t>
  </si>
  <si>
    <t>M</t>
  </si>
  <si>
    <t>283230007500.S</t>
  </si>
  <si>
    <t>Oddeľovacia fólia na potery</t>
  </si>
  <si>
    <t>-1852019413</t>
  </si>
  <si>
    <t>632440118.S</t>
  </si>
  <si>
    <t>Anhydritový poter, hr. 55 mm</t>
  </si>
  <si>
    <t>-290666842</t>
  </si>
  <si>
    <t>-1901275103</t>
  </si>
  <si>
    <t>1436097713</t>
  </si>
  <si>
    <t>1640513844</t>
  </si>
  <si>
    <t>1238885540</t>
  </si>
  <si>
    <t>99</t>
  </si>
  <si>
    <t>Presun hmôt HSV</t>
  </si>
  <si>
    <t>998011001.S</t>
  </si>
  <si>
    <t>Presun hmôt</t>
  </si>
  <si>
    <t>-2046064518</t>
  </si>
  <si>
    <t>711</t>
  </si>
  <si>
    <t>Izolácie proti vode a vlhkosti</t>
  </si>
  <si>
    <t>711131102.S</t>
  </si>
  <si>
    <t>Zhotovenie geotextílie alebo tkaniny na plochu vodorovnú</t>
  </si>
  <si>
    <t>553121452</t>
  </si>
  <si>
    <t>81,03+31,11+5,05+70,39</t>
  </si>
  <si>
    <t>693110004500.S</t>
  </si>
  <si>
    <t>Geotextília polypropylénová netkaná 300 g/m2</t>
  </si>
  <si>
    <t>-1405150331</t>
  </si>
  <si>
    <t>187,58*1,15 "Prepočítané koeficientom množstva</t>
  </si>
  <si>
    <t>711141559.S</t>
  </si>
  <si>
    <t>Zhotovenie  izolácie proti zemnej vlhkosti a tlakovej vode vodorovná, pritavením</t>
  </si>
  <si>
    <t>1555268958</t>
  </si>
  <si>
    <t>628110000200.S</t>
  </si>
  <si>
    <t>Pás modifikovaný asfaltový bez krycej vrstvy</t>
  </si>
  <si>
    <t>-232860630</t>
  </si>
  <si>
    <t>117,19*1,15 "Prepočítané koeficientom množstva</t>
  </si>
  <si>
    <t>712</t>
  </si>
  <si>
    <t>Izolácie striech, povlakové krytiny</t>
  </si>
  <si>
    <t>712290020.S</t>
  </si>
  <si>
    <t>Zhotovenie parozábrany pre strechy šikmé do 30°</t>
  </si>
  <si>
    <t>1859116364</t>
  </si>
  <si>
    <t>283230007300.S</t>
  </si>
  <si>
    <t>Parozábrana</t>
  </si>
  <si>
    <t>1127854400</t>
  </si>
  <si>
    <t>29,61*1,15 "Prepočítané koeficientom množstva</t>
  </si>
  <si>
    <t>713</t>
  </si>
  <si>
    <t>Izolácie tepelné</t>
  </si>
  <si>
    <t>713111111.S</t>
  </si>
  <si>
    <t>Montáž tepelnej izolácie stropov minerálnou vlnou, vrchom kladenou voľne</t>
  </si>
  <si>
    <t>-368905524</t>
  </si>
  <si>
    <t>162,75</t>
  </si>
  <si>
    <t>631440004300.S</t>
  </si>
  <si>
    <t>TI minerálnej vlny hr. 150 mm, izolácia pre šikmé strechy, nezaťažené stropy,</t>
  </si>
  <si>
    <t>667427933</t>
  </si>
  <si>
    <t>162,75*2</t>
  </si>
  <si>
    <t>325,5*1,02 "Prepočítané koeficientom množstva</t>
  </si>
  <si>
    <t>713122121.S</t>
  </si>
  <si>
    <t>Montáž tepelnej izolácie podláh polystyrénom, kladeným voľne v dvoch vrstvách</t>
  </si>
  <si>
    <t>-1353555404</t>
  </si>
  <si>
    <t>283720003100.S</t>
  </si>
  <si>
    <t>Doska EPS 150, hr. 50 mm, pre podlahy</t>
  </si>
  <si>
    <t>1872993703</t>
  </si>
  <si>
    <t>117,19*1,04 "Prepočítané koeficientom množstva</t>
  </si>
  <si>
    <t>283720003100.S2</t>
  </si>
  <si>
    <t>Doska EPS 150 hr. 100 mm, pre podlahy</t>
  </si>
  <si>
    <t>2088920322</t>
  </si>
  <si>
    <t>713131132.S</t>
  </si>
  <si>
    <t>Montáž tepelnej izolácie stien kamennou vlnou, celoplošným prilepením</t>
  </si>
  <si>
    <t>1727792197</t>
  </si>
  <si>
    <t>631460000700.S</t>
  </si>
  <si>
    <t>Doska z kamennej vlny hr. 150 mm</t>
  </si>
  <si>
    <t>-125645817</t>
  </si>
  <si>
    <t>30*1,02 "Prepočítané koeficientom množstva</t>
  </si>
  <si>
    <t>725119400.S</t>
  </si>
  <si>
    <t>Montáž záchodovej misy keramickej</t>
  </si>
  <si>
    <t>1182581881</t>
  </si>
  <si>
    <t>642350000400.S</t>
  </si>
  <si>
    <t>Misa záchodová keramická</t>
  </si>
  <si>
    <t>-419992857</t>
  </si>
  <si>
    <t>725219201.S</t>
  </si>
  <si>
    <t>Montáž umývadla keramického</t>
  </si>
  <si>
    <t>-540657890</t>
  </si>
  <si>
    <t>642110004300.S</t>
  </si>
  <si>
    <t>Umývadlo keramické bežný typ</t>
  </si>
  <si>
    <t>-981138317</t>
  </si>
  <si>
    <t>725241112.S</t>
  </si>
  <si>
    <t>Montáž sprchovej vaničky štvorcovej 900x900 mm</t>
  </si>
  <si>
    <t>-1697686135</t>
  </si>
  <si>
    <t>554230002100.S</t>
  </si>
  <si>
    <t>Sprchová vanička štvorcová s nožičkami rozmer 900x900 mm</t>
  </si>
  <si>
    <t>755435479</t>
  </si>
  <si>
    <t>735</t>
  </si>
  <si>
    <t>Ústredné kúrenie - vykurovacie telesá</t>
  </si>
  <si>
    <t>735311218.S</t>
  </si>
  <si>
    <t>Podlahové kúrenie, bez kročajovej izolácie, potrubie 17x2,0 rozteč 100 mm</t>
  </si>
  <si>
    <t>-878021456</t>
  </si>
  <si>
    <t>762123110.S</t>
  </si>
  <si>
    <t>Montáž drevených stien a priečok z fošní, hranolov, hranolkov s prierezovou plochou 100 cm2</t>
  </si>
  <si>
    <t>1725217963</t>
  </si>
  <si>
    <t>2,31*0,06*0,06*27</t>
  </si>
  <si>
    <t>605710001800.S5</t>
  </si>
  <si>
    <t>KVH hranoly ( priemyselná kvalita ) 60x60 mm rezivo - C 22 tr. 2</t>
  </si>
  <si>
    <t>-952439332</t>
  </si>
  <si>
    <t>762332120.S1</t>
  </si>
  <si>
    <t>Montáž viazaných konštrukcií krovov striech - prístrešok nad vstupom</t>
  </si>
  <si>
    <t>-1894114617</t>
  </si>
  <si>
    <t>2,9*13</t>
  </si>
  <si>
    <t>10,3+2,8+2,16</t>
  </si>
  <si>
    <t>10,3</t>
  </si>
  <si>
    <t>2,16*3</t>
  </si>
  <si>
    <t>605710001800.S</t>
  </si>
  <si>
    <t>KVH hranoly ( priemyselná kvalita ) 100x140 mm rezivo - C 22 tr. 2</t>
  </si>
  <si>
    <t>-1185629453</t>
  </si>
  <si>
    <t>2,9*0,1*0,14*13</t>
  </si>
  <si>
    <t>605710001800.S2</t>
  </si>
  <si>
    <t>KVH hranoly ( priemyselná kvalita ) 100x200 mm rezivo - C 22 tr. 2</t>
  </si>
  <si>
    <t>61633392</t>
  </si>
  <si>
    <t>10,3*0,1*0,2</t>
  </si>
  <si>
    <t>2,8*0,1*0,2</t>
  </si>
  <si>
    <t>2,16*0,1*0,2</t>
  </si>
  <si>
    <t>605710001800.S3</t>
  </si>
  <si>
    <t>KVH hranoly ( priemyselná kvalita ) 200x200 mm rezivo - C 22 tr. 2</t>
  </si>
  <si>
    <t>1681001739</t>
  </si>
  <si>
    <t>10,3*0,2*0,2</t>
  </si>
  <si>
    <t>605710001800.S4</t>
  </si>
  <si>
    <t>-547614270</t>
  </si>
  <si>
    <t>2,16*0,2*0,2*3</t>
  </si>
  <si>
    <t>762341004.S</t>
  </si>
  <si>
    <t>Montáž debnenia jednoduchých striech, na krokvy a kontralaty z dosiek na zraz</t>
  </si>
  <si>
    <t>402999300</t>
  </si>
  <si>
    <t>56</t>
  </si>
  <si>
    <t>605110006500.S</t>
  </si>
  <si>
    <t>Dosky a fošne z borovice neopracované neomietané</t>
  </si>
  <si>
    <t>-634304721</t>
  </si>
  <si>
    <t>29,61*0,0264 "Prepočítané koeficientom množstva</t>
  </si>
  <si>
    <t>57</t>
  </si>
  <si>
    <t>762341253.S</t>
  </si>
  <si>
    <t>Montáž latovania a kontralát</t>
  </si>
  <si>
    <t>-1659484558</t>
  </si>
  <si>
    <t>58</t>
  </si>
  <si>
    <t>605120002800.S</t>
  </si>
  <si>
    <t>Hranoly z mäkkého reziva neopracované nehranené akosť II, prierez 25-100 cm2</t>
  </si>
  <si>
    <t>-1177488124</t>
  </si>
  <si>
    <t>1937,155*0,0025 "Prepočítané koeficientom množstva</t>
  </si>
  <si>
    <t>763</t>
  </si>
  <si>
    <t>Konštrukcie - drevostavby</t>
  </si>
  <si>
    <t>59</t>
  </si>
  <si>
    <t>763138212.S</t>
  </si>
  <si>
    <t>Vyhotovenie SDK podhľadu - plného, na závesy do trámového stropu</t>
  </si>
  <si>
    <t>-1589326944</t>
  </si>
  <si>
    <t>60</t>
  </si>
  <si>
    <t>775592111.S</t>
  </si>
  <si>
    <t>Vyhotovenie parozábrany stropu na záves</t>
  </si>
  <si>
    <t>-2085818858</t>
  </si>
  <si>
    <t>61</t>
  </si>
  <si>
    <t>283230006700.S</t>
  </si>
  <si>
    <t>Parozábrana š. 1,5 m, hliníková vrstva</t>
  </si>
  <si>
    <t>-1893056319</t>
  </si>
  <si>
    <t>23,81*1,03 "Prepočítané koeficientom množstva</t>
  </si>
  <si>
    <t>62</t>
  </si>
  <si>
    <t>764352427.S</t>
  </si>
  <si>
    <t>Žľaby z pozinkovaného farbeného PZf plechu, pododkvapové polkruhové</t>
  </si>
  <si>
    <t>-1182138393</t>
  </si>
  <si>
    <t>63</t>
  </si>
  <si>
    <t>764454455.S</t>
  </si>
  <si>
    <t>Zvodové rúry z pozinkovaného farbeného PZf plechu, kruhové priemer 150 mm</t>
  </si>
  <si>
    <t>-1235728239</t>
  </si>
  <si>
    <t>64</t>
  </si>
  <si>
    <t>998764101.S</t>
  </si>
  <si>
    <t>Presun hmôt pre konštrukcie klampiarske v objektoch výšky do 6 m</t>
  </si>
  <si>
    <t>1812689854</t>
  </si>
  <si>
    <t>65</t>
  </si>
  <si>
    <t>765312221</t>
  </si>
  <si>
    <t>Keramická krytina, Bobrovka, jednoduchých striech, sklon od 30° do 35°</t>
  </si>
  <si>
    <t>1955804311</t>
  </si>
  <si>
    <t>322,60</t>
  </si>
  <si>
    <t>29,61</t>
  </si>
  <si>
    <t>66</t>
  </si>
  <si>
    <t>998765101.S</t>
  </si>
  <si>
    <t>Presun hmôt pre tvrdé krytiny v objektoch výšky do 6 m</t>
  </si>
  <si>
    <t>870267095</t>
  </si>
  <si>
    <t>67</t>
  </si>
  <si>
    <t>766621265.S</t>
  </si>
  <si>
    <t>Osadenie pôvodných renovovaných okien 1300x1950 mm, viď. výkaz O01 (3ks)</t>
  </si>
  <si>
    <t>2118438626</t>
  </si>
  <si>
    <t>68</t>
  </si>
  <si>
    <t>766621265.S2</t>
  </si>
  <si>
    <t>Montáž nových okien</t>
  </si>
  <si>
    <t>205343236</t>
  </si>
  <si>
    <t>2,08*2+1,42*2</t>
  </si>
  <si>
    <t>1,92*2+1,43*2</t>
  </si>
  <si>
    <t>1,78*2+1,43*2</t>
  </si>
  <si>
    <t>0,64*2+1,43*2</t>
  </si>
  <si>
    <t>69</t>
  </si>
  <si>
    <t>611110017000.S1</t>
  </si>
  <si>
    <t>Okno 1340x1420 mm</t>
  </si>
  <si>
    <t>903536778</t>
  </si>
  <si>
    <t>70</t>
  </si>
  <si>
    <t>611110017000.S2</t>
  </si>
  <si>
    <t>Okno 2080x1430 mm</t>
  </si>
  <si>
    <t>454307320</t>
  </si>
  <si>
    <t>71</t>
  </si>
  <si>
    <t>611110017000.S3</t>
  </si>
  <si>
    <t>Okno 1920x1430 mm</t>
  </si>
  <si>
    <t>128137891</t>
  </si>
  <si>
    <t>72</t>
  </si>
  <si>
    <t>611110017000.S4</t>
  </si>
  <si>
    <t>Okno 1780x1430 mm</t>
  </si>
  <si>
    <t>-216424761</t>
  </si>
  <si>
    <t>73</t>
  </si>
  <si>
    <t>611110017000.S5</t>
  </si>
  <si>
    <t>Okno 640x1430 mm</t>
  </si>
  <si>
    <t>452083750</t>
  </si>
  <si>
    <t>74</t>
  </si>
  <si>
    <t>611110017000.S6</t>
  </si>
  <si>
    <t>Okno 600x600mm</t>
  </si>
  <si>
    <t>-59309123</t>
  </si>
  <si>
    <t>75</t>
  </si>
  <si>
    <t>766621265.S3</t>
  </si>
  <si>
    <t>Osadenie pôvodných renovovaných okien 1040x710 mm, viď. výkaz O08 (2ks)</t>
  </si>
  <si>
    <t>-1493586663</t>
  </si>
  <si>
    <t>76</t>
  </si>
  <si>
    <t>766662112.S</t>
  </si>
  <si>
    <t>Montáž vchodových dverí</t>
  </si>
  <si>
    <t>-1007284570</t>
  </si>
  <si>
    <t>77</t>
  </si>
  <si>
    <t>611610000400.S</t>
  </si>
  <si>
    <t>Vchodové dvere 980x2010 mm</t>
  </si>
  <si>
    <t>-166955894</t>
  </si>
  <si>
    <t>78</t>
  </si>
  <si>
    <t>611610000400.S2</t>
  </si>
  <si>
    <t>Vchodové dvere 880x2010 mm</t>
  </si>
  <si>
    <t>1844398470</t>
  </si>
  <si>
    <t>79</t>
  </si>
  <si>
    <t>766662112.S2</t>
  </si>
  <si>
    <t>Montáž renovovaných dverí dvojkrídlových 2500x1950 mm</t>
  </si>
  <si>
    <t>1438249589</t>
  </si>
  <si>
    <t>80</t>
  </si>
  <si>
    <t>766662112.S3</t>
  </si>
  <si>
    <t>Montáž renovovaných dverí dvojkrídlových 1250x1950 mm</t>
  </si>
  <si>
    <t>-1676028210</t>
  </si>
  <si>
    <t>81</t>
  </si>
  <si>
    <t>766662112.S4</t>
  </si>
  <si>
    <t>Montáž dverí interiérových</t>
  </si>
  <si>
    <t>-758126684</t>
  </si>
  <si>
    <t>82</t>
  </si>
  <si>
    <t>611610000400.S3</t>
  </si>
  <si>
    <t>Interérové dvere 880x2390 mm</t>
  </si>
  <si>
    <t>995732921</t>
  </si>
  <si>
    <t>83</t>
  </si>
  <si>
    <t>611610000400.S4</t>
  </si>
  <si>
    <t>Interérové dvere 1210x2390 mm</t>
  </si>
  <si>
    <t>-984745638</t>
  </si>
  <si>
    <t>84</t>
  </si>
  <si>
    <t>611610000400.S5</t>
  </si>
  <si>
    <t>Interérové dvere 1310x2390 mm</t>
  </si>
  <si>
    <t>1897897321</t>
  </si>
  <si>
    <t>85</t>
  </si>
  <si>
    <t>611610000400.S6</t>
  </si>
  <si>
    <t>Interérové dvere 1560x2100 mm</t>
  </si>
  <si>
    <t>167937543</t>
  </si>
  <si>
    <t>86</t>
  </si>
  <si>
    <t>611610000400.S7</t>
  </si>
  <si>
    <t>Interérové dvere 880x2010 mm</t>
  </si>
  <si>
    <t>-994532350</t>
  </si>
  <si>
    <t>87</t>
  </si>
  <si>
    <t>611610000400.S8</t>
  </si>
  <si>
    <t>Interérové dvere 780x2010 mm</t>
  </si>
  <si>
    <t>-1579732905</t>
  </si>
  <si>
    <t>88</t>
  </si>
  <si>
    <t>766702111.S</t>
  </si>
  <si>
    <t>Montáž zárubní drevených</t>
  </si>
  <si>
    <t>-1235910431</t>
  </si>
  <si>
    <t>89</t>
  </si>
  <si>
    <t>611810002600.S</t>
  </si>
  <si>
    <t>Zárubňa vnútorná obložková</t>
  </si>
  <si>
    <t>1621067813</t>
  </si>
  <si>
    <t>767</t>
  </si>
  <si>
    <t>Konštrukcie doplnkové kovové</t>
  </si>
  <si>
    <t>90</t>
  </si>
  <si>
    <t>767330003.S</t>
  </si>
  <si>
    <t>Montáž svetlovodu tubusového do šikmej strechy s profilovou krytinou</t>
  </si>
  <si>
    <t>-1273632610</t>
  </si>
  <si>
    <t>91</t>
  </si>
  <si>
    <t>611510000900.S</t>
  </si>
  <si>
    <t>Svetlovod tubusový do šikmej strechy s profilovou krytinou</t>
  </si>
  <si>
    <t>1278534895</t>
  </si>
  <si>
    <t>92</t>
  </si>
  <si>
    <t>611510003400.S</t>
  </si>
  <si>
    <t>Predlžovací diel pre svetlovod</t>
  </si>
  <si>
    <t>-868930609</t>
  </si>
  <si>
    <t>771</t>
  </si>
  <si>
    <t>Podlahy z dlaždíc</t>
  </si>
  <si>
    <t>93</t>
  </si>
  <si>
    <t>771541115.S</t>
  </si>
  <si>
    <t>Montáž podláh z dlaždíc gres kladených do tmelu + sokel</t>
  </si>
  <si>
    <t>-33699443</t>
  </si>
  <si>
    <t>94</t>
  </si>
  <si>
    <t>597740001910.S</t>
  </si>
  <si>
    <t>Dlaždice keramické, gresové neglazované</t>
  </si>
  <si>
    <t>-67103678</t>
  </si>
  <si>
    <t>31,11*1,04 "Prepočítané koeficientom množstva</t>
  </si>
  <si>
    <t>95</t>
  </si>
  <si>
    <t>771575109.S</t>
  </si>
  <si>
    <t>Montáž podláh z dlaždíc keramických do tmelu + sokel</t>
  </si>
  <si>
    <t>561240769</t>
  </si>
  <si>
    <t>96</t>
  </si>
  <si>
    <t>597740001600.S</t>
  </si>
  <si>
    <t>Dlaždice keramické, hutné glazované</t>
  </si>
  <si>
    <t>317361668</t>
  </si>
  <si>
    <t>5,05*1,04 "Prepočítané koeficientom množstva</t>
  </si>
  <si>
    <t>97</t>
  </si>
  <si>
    <t>775534262.S</t>
  </si>
  <si>
    <t>Montáž podláh drevených, vzor rybina, dubové parkety, hr.20mm + sokel</t>
  </si>
  <si>
    <t>-101241847</t>
  </si>
  <si>
    <t>98</t>
  </si>
  <si>
    <t>611980000200.S</t>
  </si>
  <si>
    <t>Dubové parkety, rybina</t>
  </si>
  <si>
    <t>84290305</t>
  </si>
  <si>
    <t>81,03*1,02 "Prepočítané koeficientom množstva</t>
  </si>
  <si>
    <t>781</t>
  </si>
  <si>
    <t>Obklady</t>
  </si>
  <si>
    <t>781445101.S</t>
  </si>
  <si>
    <t>Montáž obkladov vnútor. stien z obkladačiek kladených do tmelu</t>
  </si>
  <si>
    <t>1783358479</t>
  </si>
  <si>
    <t>100</t>
  </si>
  <si>
    <t>597640002300.S</t>
  </si>
  <si>
    <t>Obkladačky keramické</t>
  </si>
  <si>
    <t>-1864049248</t>
  </si>
  <si>
    <t>9,78*1,04 "Prepočítané koeficientom množstva</t>
  </si>
  <si>
    <t>783</t>
  </si>
  <si>
    <t>Nátery</t>
  </si>
  <si>
    <t>101</t>
  </si>
  <si>
    <t>783615300.S</t>
  </si>
  <si>
    <t>Renovácia pôvodného trámového stropu, v prípade potreby sa doplní plný záklop na trámy</t>
  </si>
  <si>
    <t>923043808</t>
  </si>
  <si>
    <t>784</t>
  </si>
  <si>
    <t>Maľby</t>
  </si>
  <si>
    <t>102</t>
  </si>
  <si>
    <t>784410100.S</t>
  </si>
  <si>
    <t>Penetrovanie jednonásobné jemnozrnných podkladov výšky do 3,80 m</t>
  </si>
  <si>
    <t>21057439</t>
  </si>
  <si>
    <t>382,8+20,04+47,84</t>
  </si>
  <si>
    <t>103</t>
  </si>
  <si>
    <t>784410100.S2</t>
  </si>
  <si>
    <t>Penetrovanie jednonásobné jemnozrnných podkladov výšky do 3,80 m - omietka</t>
  </si>
  <si>
    <t>208920201</t>
  </si>
  <si>
    <t>104</t>
  </si>
  <si>
    <t>784423271.S</t>
  </si>
  <si>
    <t>Maľby vápenné tónované dvojnásobné, ručne nanášané na jemnozrnný podklad výšky do 3,80 m</t>
  </si>
  <si>
    <t>332125134</t>
  </si>
  <si>
    <t>785</t>
  </si>
  <si>
    <t>Profesie</t>
  </si>
  <si>
    <t>105</t>
  </si>
  <si>
    <t>785410100.S</t>
  </si>
  <si>
    <t>UK - ústredné vykurovanie, potrubie + podlahové kúrenie, strojovňa, armatúry</t>
  </si>
  <si>
    <t>-1739730525</t>
  </si>
  <si>
    <t>106</t>
  </si>
  <si>
    <t>785410100.S.1</t>
  </si>
  <si>
    <t>Elektroinštalácie - káble a vodiče, zariadenie na rozvod a distribúciu, inštalačný matriál</t>
  </si>
  <si>
    <t>417671825</t>
  </si>
  <si>
    <t>107</t>
  </si>
  <si>
    <t>785410100.S.2</t>
  </si>
  <si>
    <t>Zdravotechnické inštalácie</t>
  </si>
  <si>
    <t>978106050</t>
  </si>
  <si>
    <t>108</t>
  </si>
  <si>
    <t>936104101.S013</t>
  </si>
  <si>
    <t>1626792089</t>
  </si>
  <si>
    <t>109</t>
  </si>
  <si>
    <t>936104101.S014</t>
  </si>
  <si>
    <t>Zásuvky v rámčeku pod omietku, 2x 230V/16A + 2x USB</t>
  </si>
  <si>
    <t>1158621337</t>
  </si>
  <si>
    <t>110</t>
  </si>
  <si>
    <t>936104101.S015</t>
  </si>
  <si>
    <t>-1607216825</t>
  </si>
  <si>
    <t>348810025</t>
  </si>
  <si>
    <t>706002270</t>
  </si>
  <si>
    <t>359038081</t>
  </si>
  <si>
    <t>-1721263193</t>
  </si>
  <si>
    <t>Vybúranie jestvujúcej priečky hr.170 mm 2960x3000 mm</t>
  </si>
  <si>
    <t>980911629</t>
  </si>
  <si>
    <t>962032231.S</t>
  </si>
  <si>
    <t>Búranie muriva obvodového</t>
  </si>
  <si>
    <t>-1539850207</t>
  </si>
  <si>
    <t>0,4*0,44</t>
  </si>
  <si>
    <t>962081141.S</t>
  </si>
  <si>
    <t>Búranie muriva priečok zo sklenených tvárnic, hr. do 150 mm, vybúranie pôvodného sklobetónových tvárnic 1160x1400 mm</t>
  </si>
  <si>
    <t>582126931</t>
  </si>
  <si>
    <t>1,16*1,4</t>
  </si>
  <si>
    <t>Búranie betónových podkladov, mazanina, betónový poter</t>
  </si>
  <si>
    <t>1044670951</t>
  </si>
  <si>
    <t>1484833087</t>
  </si>
  <si>
    <t>Vybúranie pôvodného rámu okna 1150x1960 mm</t>
  </si>
  <si>
    <t>-1830046381</t>
  </si>
  <si>
    <t>1,15*2+1,96*2</t>
  </si>
  <si>
    <t>Vybúranie rámu pôvodných vstupných dverí 1430 x 2100 mm</t>
  </si>
  <si>
    <t>-619976347</t>
  </si>
  <si>
    <t>1,43*2+2,1*2</t>
  </si>
  <si>
    <t>Otlčenie omietok stropov vnútorných vápenných alebo vápennocementových</t>
  </si>
  <si>
    <t>1941730731</t>
  </si>
  <si>
    <t>-1109823462</t>
  </si>
  <si>
    <t>978059511.S</t>
  </si>
  <si>
    <t>Odsekanie a odobratie obkladov stien z obkladačiek vnútorných</t>
  </si>
  <si>
    <t>-1563094264</t>
  </si>
  <si>
    <t>664408825</t>
  </si>
  <si>
    <t>-420491957</t>
  </si>
  <si>
    <t>12,403*14 "Prepočítané koeficientom množstva</t>
  </si>
  <si>
    <t>-1676461283</t>
  </si>
  <si>
    <t>-617976915</t>
  </si>
  <si>
    <t>773886061</t>
  </si>
  <si>
    <t>1427331916</t>
  </si>
  <si>
    <t>662689543</t>
  </si>
  <si>
    <t>200750106</t>
  </si>
  <si>
    <t>Demontáž strešnej krytiny</t>
  </si>
  <si>
    <t>-153198260</t>
  </si>
  <si>
    <t>Vyvesenie pôvodného okna 1150x1960 mm</t>
  </si>
  <si>
    <t>302353924</t>
  </si>
  <si>
    <t>1,15*1,96</t>
  </si>
  <si>
    <t>Vyvesenie pôvodných vstupných dverí 1430 x 2100 mm</t>
  </si>
  <si>
    <t>760914307</t>
  </si>
  <si>
    <t>1,43*2,1</t>
  </si>
  <si>
    <t>311231274.S</t>
  </si>
  <si>
    <t>Murivo výplňové z tehál pálených</t>
  </si>
  <si>
    <t>-1191188737</t>
  </si>
  <si>
    <t>-1181169440</t>
  </si>
  <si>
    <t>1894473923</t>
  </si>
  <si>
    <t>612460272.S</t>
  </si>
  <si>
    <t>Vnútorná omietka stien sadrová</t>
  </si>
  <si>
    <t>-1338389303</t>
  </si>
  <si>
    <t>622460242.S</t>
  </si>
  <si>
    <t>Vonkajšia omietka stien vápennocementová jadrová (hrubá), hr. 15 mm</t>
  </si>
  <si>
    <t>1275819266</t>
  </si>
  <si>
    <t>622460383.S</t>
  </si>
  <si>
    <t>Vonkajšia omietka stien vápennocementová štuková (jemná), hr. 3 mm</t>
  </si>
  <si>
    <t>1295676316</t>
  </si>
  <si>
    <t>622461033.S</t>
  </si>
  <si>
    <t>Vonkajšia omietka stien pastovitá silikátová roztieraná, hr. 2 mm</t>
  </si>
  <si>
    <t>-402480219</t>
  </si>
  <si>
    <t>631313661.S</t>
  </si>
  <si>
    <t>Mazanina z betónu prostého- poter, hr. 125mm</t>
  </si>
  <si>
    <t>845353409</t>
  </si>
  <si>
    <t>869135976</t>
  </si>
  <si>
    <t>2083982716</t>
  </si>
  <si>
    <t>159272319</t>
  </si>
  <si>
    <t>-2097435341</t>
  </si>
  <si>
    <t>-547798590</t>
  </si>
  <si>
    <t>-1116326111</t>
  </si>
  <si>
    <t>1478411871</t>
  </si>
  <si>
    <t>68,34*1,15 "Prepočítané koeficientom množstva</t>
  </si>
  <si>
    <t>181771050</t>
  </si>
  <si>
    <t>-1465378928</t>
  </si>
  <si>
    <t>68,34*0,0264 "Prepočítané koeficientom množstva</t>
  </si>
  <si>
    <t>866237642</t>
  </si>
  <si>
    <t>-1949954173</t>
  </si>
  <si>
    <t>375,87*0,0025 "Prepočítané koeficientom množstva</t>
  </si>
  <si>
    <t>-1771292030</t>
  </si>
  <si>
    <t>-1548228090</t>
  </si>
  <si>
    <t>-535514096</t>
  </si>
  <si>
    <t>14,65*1,03 "Prepočítané koeficientom množstva</t>
  </si>
  <si>
    <t>19940765</t>
  </si>
  <si>
    <t>-1875485878</t>
  </si>
  <si>
    <t>1963807643</t>
  </si>
  <si>
    <t>545863155</t>
  </si>
  <si>
    <t>1347607214</t>
  </si>
  <si>
    <t>Montáž nových okien, Osadenie nového okna 1160x1780 mm, viď. výkaz O01</t>
  </si>
  <si>
    <t>-329564552</t>
  </si>
  <si>
    <t>1,16*2+1,78*2</t>
  </si>
  <si>
    <t>Okno 1160x1780 mm</t>
  </si>
  <si>
    <t>1820553842</t>
  </si>
  <si>
    <t>Montáž vchodových dverí, Osadenie nových vchodových dverí 1430x2100 mm, viď. výkaz DF01</t>
  </si>
  <si>
    <t>-552299664</t>
  </si>
  <si>
    <t>Vchodové dvere 1430x2100 mm</t>
  </si>
  <si>
    <t>-529209363</t>
  </si>
  <si>
    <t>1610106606</t>
  </si>
  <si>
    <t>-1642965101</t>
  </si>
  <si>
    <t>14,65*1,04 "Prepočítané koeficientom množstva</t>
  </si>
  <si>
    <t>-1232697479</t>
  </si>
  <si>
    <t>784430010.S</t>
  </si>
  <si>
    <t>Maľby akrylátové základné dvojnásobné, ručne nanášané na jemnozrnný podklad</t>
  </si>
  <si>
    <t>633443708</t>
  </si>
  <si>
    <t>Elektroinštalácie - káble a vodiče, zariadenie na rozvod a distribúciu, inštalačný materiál</t>
  </si>
  <si>
    <t>1790779994</t>
  </si>
  <si>
    <t>-2057080849</t>
  </si>
  <si>
    <t>122201101.S</t>
  </si>
  <si>
    <t>Odkopávka a prekopávka nezapažená v hornine 3, do 100 m3</t>
  </si>
  <si>
    <t>15069386</t>
  </si>
  <si>
    <t>-1040791780</t>
  </si>
  <si>
    <t>131211119.S</t>
  </si>
  <si>
    <t>Príplatok za lepivosť pri hĺbení jám ručným náradím v hornine tr. 3</t>
  </si>
  <si>
    <t>-1520541958</t>
  </si>
  <si>
    <t>132201101.S</t>
  </si>
  <si>
    <t>Výkop ryhy do šírky 600 mm v horn.3 do 100 m3</t>
  </si>
  <si>
    <t>-1204979144</t>
  </si>
  <si>
    <t>132201109.S</t>
  </si>
  <si>
    <t>Príplatok k cene za lepivosť pri hĺbení rýh šírky do 600 mm zapažených i nezapažených s urovnaním dna v hornine 3</t>
  </si>
  <si>
    <t>621701785</t>
  </si>
  <si>
    <t>274313612.S</t>
  </si>
  <si>
    <t>Betón základových pásov</t>
  </si>
  <si>
    <t>997202748</t>
  </si>
  <si>
    <t>274351217.S</t>
  </si>
  <si>
    <t>Debnenie stien základových pásov, zhotovenie-tradičné</t>
  </si>
  <si>
    <t>-984374307</t>
  </si>
  <si>
    <t>274351218.S</t>
  </si>
  <si>
    <t>Debnenie stien základových pásov, odstránenie-tradičné</t>
  </si>
  <si>
    <t>1425481867</t>
  </si>
  <si>
    <t>274361821.S</t>
  </si>
  <si>
    <t>Výstuž základových pásov z ocele B500 (10505)</t>
  </si>
  <si>
    <t>-456374966</t>
  </si>
  <si>
    <t>1416229544</t>
  </si>
  <si>
    <t>1887373219</t>
  </si>
  <si>
    <t>-1068280017</t>
  </si>
  <si>
    <t>917762111.S</t>
  </si>
  <si>
    <t>Osadenie chodník. obrubníka betónového</t>
  </si>
  <si>
    <t>405851444</t>
  </si>
  <si>
    <t>592170001800.S</t>
  </si>
  <si>
    <t>Obrubník, lxšxv 1000x50x100 mm, prírodný</t>
  </si>
  <si>
    <t>1415704472</t>
  </si>
  <si>
    <t>39,6*1,01 "Prepočítané koeficientom množstva</t>
  </si>
  <si>
    <t>1668943007</t>
  </si>
  <si>
    <t>643955929</t>
  </si>
  <si>
    <t>Odvoz zeminy na skládku do 1 km</t>
  </si>
  <si>
    <t>-1876936905</t>
  </si>
  <si>
    <t>Odvoz zeminy na skládku za každý ďalší 1 km (navyše 14km)</t>
  </si>
  <si>
    <t>100955880</t>
  </si>
  <si>
    <t>9,4*14 "Prepočítané koeficientom množstva</t>
  </si>
  <si>
    <t>Nakladanie na dopravné prostriedky pre vodorovnú dopravu zeminu</t>
  </si>
  <si>
    <t>556933535</t>
  </si>
  <si>
    <t>Poplatok za skladovanie na skládke, zemina</t>
  </si>
  <si>
    <t>-297338092</t>
  </si>
  <si>
    <t>-90706164</t>
  </si>
  <si>
    <t>-1710613904</t>
  </si>
  <si>
    <t>1463770383</t>
  </si>
  <si>
    <t>57,84*1,15 "Prepočítané koeficientom množstva</t>
  </si>
  <si>
    <t>283220003100.S</t>
  </si>
  <si>
    <t>Hydroizolácia na báze mPVC - mechanicky kotvená hr. 1,5 mm</t>
  </si>
  <si>
    <t>912930700</t>
  </si>
  <si>
    <t>15,2*1,05 "Prepočítané koeficientom množstva</t>
  </si>
  <si>
    <t>1933382789</t>
  </si>
  <si>
    <t>42,56+3,6+32,72+142+9,2+638,4</t>
  </si>
  <si>
    <t>KVH hranoly ( priemyselná kvalita ) 140x140 mm rezivo - C 22 tr. 2</t>
  </si>
  <si>
    <t>-434818143</t>
  </si>
  <si>
    <t>42,56*0,14*0,14</t>
  </si>
  <si>
    <t>KVH hranoly ( priemyselná kvalita ) 260x140 mm rezivo - C 22 tr. 2</t>
  </si>
  <si>
    <t>-1477283898</t>
  </si>
  <si>
    <t>3,6*0,26*0,14</t>
  </si>
  <si>
    <t>88238753</t>
  </si>
  <si>
    <t>32,72*0,10*0,14</t>
  </si>
  <si>
    <t>605710001800.S9</t>
  </si>
  <si>
    <t>KVH hranoly ( priemyselná kvalita ) 80x140 mm rezivo - C 22 tr. 2</t>
  </si>
  <si>
    <t>-943320860</t>
  </si>
  <si>
    <t>142*0,08*0,14</t>
  </si>
  <si>
    <t>605710001800.S10</t>
  </si>
  <si>
    <t>KVH hranoly ( priemyselná kvalita ) 200x80 mm rezivo - C 22 tr. 2</t>
  </si>
  <si>
    <t>-561837833</t>
  </si>
  <si>
    <t>16,4*0,2*0,8</t>
  </si>
  <si>
    <t>605710001800.S11</t>
  </si>
  <si>
    <t>KVH hranoly ( priemyselná kvalita ) 80x60 mm rezivo - C 22 tr. 2</t>
  </si>
  <si>
    <t>-1652552024</t>
  </si>
  <si>
    <t>9,2*0,08*0,06</t>
  </si>
  <si>
    <t>605710001800.S12</t>
  </si>
  <si>
    <t>1661722896</t>
  </si>
  <si>
    <t>638,4*0,08*0,06</t>
  </si>
  <si>
    <t>-1592124962</t>
  </si>
  <si>
    <t>-373510037</t>
  </si>
  <si>
    <t>15,2*0,0264 "Prepočítané koeficientom množstva</t>
  </si>
  <si>
    <t>283290003700.S</t>
  </si>
  <si>
    <t>Separačná textília</t>
  </si>
  <si>
    <t>-845342377</t>
  </si>
  <si>
    <t>1687970129</t>
  </si>
  <si>
    <t>-1966308781</t>
  </si>
  <si>
    <t>-608868191</t>
  </si>
  <si>
    <t>783612100.S</t>
  </si>
  <si>
    <t>Nátery stolárskych výrobkov olejové farby bielej dvojnásobné</t>
  </si>
  <si>
    <t>774196531</t>
  </si>
  <si>
    <t>Umývadlová batéria Paffoni Ricordi s výpusťou chróm IR075 alebo ekvivalent s rovnakými alebo lepšími parametrami</t>
  </si>
  <si>
    <t>Dátová zásuvka Datacom 2458  alebo ekvivalent s rovnakými alebo lepšími parametrami</t>
  </si>
  <si>
    <t>SO03 VODÁREŇ - Búracie práce</t>
  </si>
  <si>
    <t>SO03 VODÁREŇ - Nový stav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</si>
</sst>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3" fillId="5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Border="1" applyAlignment="1">
      <alignment vertical="center"/>
    </xf>
    <xf numFmtId="166" fontId="21" fillId="0" borderId="0" xfId="0" applyNumberFormat="1" applyFont="1" applyBorder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Border="1" applyAlignment="1">
      <alignment vertical="center"/>
    </xf>
    <xf numFmtId="166" fontId="30" fillId="0" borderId="0" xfId="0" applyNumberFormat="1" applyFont="1" applyBorder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5" borderId="0" xfId="0" applyFont="1" applyFill="1" applyAlignment="1">
      <alignment horizontal="left" vertical="center"/>
    </xf>
    <xf numFmtId="0" fontId="23" fillId="5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3" fillId="5" borderId="16" xfId="0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/>
    <xf numFmtId="166" fontId="33" fillId="0" borderId="12" xfId="0" applyNumberFormat="1" applyFont="1" applyBorder="1" applyAlignment="1"/>
    <xf numFmtId="166" fontId="33" fillId="0" borderId="13" xfId="0" applyNumberFormat="1" applyFont="1" applyBorder="1" applyAlignment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3" fillId="0" borderId="22" xfId="0" applyFont="1" applyBorder="1" applyAlignment="1" applyProtection="1">
      <alignment horizontal="center" vertical="center"/>
      <protection locked="0"/>
    </xf>
    <xf numFmtId="49" fontId="23" fillId="0" borderId="22" xfId="0" applyNumberFormat="1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left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167" fontId="23" fillId="0" borderId="22" xfId="0" applyNumberFormat="1" applyFont="1" applyBorder="1" applyAlignment="1" applyProtection="1">
      <alignment vertical="center"/>
      <protection locked="0"/>
    </xf>
    <xf numFmtId="4" fontId="23" fillId="3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4" fillId="3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>
      <alignment horizontal="center" vertical="center"/>
    </xf>
    <xf numFmtId="166" fontId="24" fillId="0" borderId="0" xfId="0" applyNumberFormat="1" applyFont="1" applyBorder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24" fillId="3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6" fillId="0" borderId="22" xfId="0" applyFont="1" applyBorder="1" applyAlignment="1" applyProtection="1">
      <alignment horizontal="center" vertical="center"/>
      <protection locked="0"/>
    </xf>
    <xf numFmtId="49" fontId="36" fillId="0" borderId="22" xfId="0" applyNumberFormat="1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left" vertical="center" wrapText="1"/>
      <protection locked="0"/>
    </xf>
    <xf numFmtId="0" fontId="36" fillId="0" borderId="22" xfId="0" applyFont="1" applyBorder="1" applyAlignment="1" applyProtection="1">
      <alignment horizontal="center" vertical="center" wrapText="1"/>
      <protection locked="0"/>
    </xf>
    <xf numFmtId="167" fontId="36" fillId="0" borderId="22" xfId="0" applyNumberFormat="1" applyFont="1" applyBorder="1" applyAlignment="1" applyProtection="1">
      <alignment vertical="center"/>
      <protection locked="0"/>
    </xf>
    <xf numFmtId="4" fontId="36" fillId="3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 applyProtection="1">
      <alignment vertical="center"/>
      <protection locked="0"/>
    </xf>
    <xf numFmtId="0" fontId="37" fillId="0" borderId="22" xfId="0" applyFont="1" applyBorder="1" applyAlignment="1" applyProtection="1">
      <alignment vertical="center"/>
      <protection locked="0"/>
    </xf>
    <xf numFmtId="0" fontId="37" fillId="0" borderId="3" xfId="0" applyFont="1" applyBorder="1" applyAlignment="1">
      <alignment vertical="center"/>
    </xf>
    <xf numFmtId="0" fontId="36" fillId="3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12" fillId="2" borderId="0" xfId="0" applyFont="1" applyFill="1" applyAlignment="1">
      <alignment horizontal="center" vertical="center"/>
    </xf>
    <xf numFmtId="0" fontId="0" fillId="0" borderId="0" xfId="0"/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4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28" fillId="0" borderId="0" xfId="0" applyFont="1" applyAlignment="1">
      <alignment horizontal="left" vertical="center" wrapText="1"/>
    </xf>
    <xf numFmtId="0" fontId="23" fillId="5" borderId="6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left" vertical="center"/>
    </xf>
    <xf numFmtId="0" fontId="23" fillId="5" borderId="7" xfId="0" applyFont="1" applyFill="1" applyBorder="1" applyAlignment="1">
      <alignment horizontal="right" vertical="center"/>
    </xf>
    <xf numFmtId="0" fontId="23" fillId="5" borderId="7" xfId="0" applyFont="1" applyFill="1" applyBorder="1" applyAlignment="1">
      <alignment horizontal="center" vertical="center"/>
    </xf>
    <xf numFmtId="0" fontId="23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01"/>
  <sheetViews>
    <sheetView showGridLines="0" topLeftCell="A82" workbookViewId="0">
      <selection activeCell="AG100" sqref="AG10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5" t="s">
        <v>0</v>
      </c>
      <c r="AZ1" s="15" t="s">
        <v>1</v>
      </c>
      <c r="BA1" s="15" t="s">
        <v>2</v>
      </c>
      <c r="BB1" s="15" t="s">
        <v>1</v>
      </c>
      <c r="BT1" s="15" t="s">
        <v>3</v>
      </c>
      <c r="BU1" s="15" t="s">
        <v>3</v>
      </c>
      <c r="BV1" s="15" t="s">
        <v>4</v>
      </c>
    </row>
    <row r="2" spans="1:74" s="1" customFormat="1" ht="36.950000000000003" customHeight="1">
      <c r="AR2" s="200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7</v>
      </c>
    </row>
    <row r="4" spans="1:74" s="1" customFormat="1" ht="24.95" customHeight="1">
      <c r="B4" s="19"/>
      <c r="D4" s="20" t="s">
        <v>8</v>
      </c>
      <c r="AR4" s="19"/>
      <c r="AS4" s="21" t="s">
        <v>9</v>
      </c>
      <c r="BE4" s="22" t="s">
        <v>10</v>
      </c>
      <c r="BS4" s="16" t="s">
        <v>11</v>
      </c>
    </row>
    <row r="5" spans="1:74" s="1" customFormat="1" ht="12" customHeight="1">
      <c r="B5" s="19"/>
      <c r="D5" s="23"/>
      <c r="K5" s="215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R5" s="19"/>
      <c r="BE5" s="212" t="s">
        <v>12</v>
      </c>
      <c r="BS5" s="16" t="s">
        <v>6</v>
      </c>
    </row>
    <row r="6" spans="1:74" s="1" customFormat="1" ht="36.950000000000003" customHeight="1">
      <c r="B6" s="19"/>
      <c r="D6" s="25" t="s">
        <v>13</v>
      </c>
      <c r="K6" s="216" t="s">
        <v>14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R6" s="19"/>
      <c r="BE6" s="213"/>
      <c r="BS6" s="16" t="s">
        <v>6</v>
      </c>
    </row>
    <row r="7" spans="1:74" s="1" customFormat="1" ht="12" customHeight="1">
      <c r="B7" s="19"/>
      <c r="D7" s="26" t="s">
        <v>15</v>
      </c>
      <c r="K7" s="24" t="s">
        <v>1</v>
      </c>
      <c r="AK7" s="26" t="s">
        <v>16</v>
      </c>
      <c r="AN7" s="24" t="s">
        <v>1</v>
      </c>
      <c r="AR7" s="19"/>
      <c r="BE7" s="213"/>
      <c r="BS7" s="16" t="s">
        <v>6</v>
      </c>
    </row>
    <row r="8" spans="1:74" s="1" customFormat="1" ht="12" customHeight="1">
      <c r="B8" s="19"/>
      <c r="D8" s="26" t="s">
        <v>17</v>
      </c>
      <c r="K8" s="24" t="s">
        <v>18</v>
      </c>
      <c r="AK8" s="26" t="s">
        <v>19</v>
      </c>
      <c r="AN8" s="27" t="s">
        <v>20</v>
      </c>
      <c r="AR8" s="19"/>
      <c r="BE8" s="213"/>
      <c r="BS8" s="16" t="s">
        <v>6</v>
      </c>
    </row>
    <row r="9" spans="1:74" s="1" customFormat="1" ht="14.45" customHeight="1">
      <c r="B9" s="19"/>
      <c r="AR9" s="19"/>
      <c r="BE9" s="213"/>
      <c r="BS9" s="16" t="s">
        <v>6</v>
      </c>
    </row>
    <row r="10" spans="1:74" s="1" customFormat="1" ht="12" customHeight="1">
      <c r="B10" s="19"/>
      <c r="D10" s="26" t="s">
        <v>21</v>
      </c>
      <c r="AK10" s="26" t="s">
        <v>22</v>
      </c>
      <c r="AN10" s="24" t="s">
        <v>1</v>
      </c>
      <c r="AR10" s="19"/>
      <c r="BE10" s="213"/>
      <c r="BS10" s="16" t="s">
        <v>6</v>
      </c>
    </row>
    <row r="11" spans="1:74" s="1" customFormat="1" ht="18.399999999999999" customHeight="1">
      <c r="B11" s="19"/>
      <c r="E11" s="24" t="s">
        <v>23</v>
      </c>
      <c r="AK11" s="26" t="s">
        <v>24</v>
      </c>
      <c r="AN11" s="24" t="s">
        <v>1</v>
      </c>
      <c r="AR11" s="19"/>
      <c r="BE11" s="213"/>
      <c r="BS11" s="16" t="s">
        <v>6</v>
      </c>
    </row>
    <row r="12" spans="1:74" s="1" customFormat="1" ht="6.95" customHeight="1">
      <c r="B12" s="19"/>
      <c r="AR12" s="19"/>
      <c r="BE12" s="213"/>
      <c r="BS12" s="16" t="s">
        <v>6</v>
      </c>
    </row>
    <row r="13" spans="1:74" s="1" customFormat="1" ht="12" customHeight="1">
      <c r="B13" s="19"/>
      <c r="D13" s="26" t="s">
        <v>25</v>
      </c>
      <c r="AK13" s="26" t="s">
        <v>22</v>
      </c>
      <c r="AN13" s="28" t="s">
        <v>26</v>
      </c>
      <c r="AR13" s="19"/>
      <c r="BE13" s="213"/>
      <c r="BS13" s="16" t="s">
        <v>6</v>
      </c>
    </row>
    <row r="14" spans="1:74" ht="12.75">
      <c r="B14" s="19"/>
      <c r="E14" s="217" t="s">
        <v>26</v>
      </c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  <c r="W14" s="218"/>
      <c r="X14" s="218"/>
      <c r="Y14" s="218"/>
      <c r="Z14" s="218"/>
      <c r="AA14" s="218"/>
      <c r="AB14" s="218"/>
      <c r="AC14" s="218"/>
      <c r="AD14" s="218"/>
      <c r="AE14" s="218"/>
      <c r="AF14" s="218"/>
      <c r="AG14" s="218"/>
      <c r="AH14" s="218"/>
      <c r="AI14" s="218"/>
      <c r="AJ14" s="218"/>
      <c r="AK14" s="26" t="s">
        <v>24</v>
      </c>
      <c r="AN14" s="28" t="s">
        <v>26</v>
      </c>
      <c r="AR14" s="19"/>
      <c r="BE14" s="213"/>
      <c r="BS14" s="16" t="s">
        <v>6</v>
      </c>
    </row>
    <row r="15" spans="1:74" s="1" customFormat="1" ht="6.95" customHeight="1">
      <c r="B15" s="19"/>
      <c r="AR15" s="19"/>
      <c r="BE15" s="213"/>
      <c r="BS15" s="16" t="s">
        <v>3</v>
      </c>
    </row>
    <row r="16" spans="1:74" s="1" customFormat="1" ht="12" customHeight="1">
      <c r="B16" s="19"/>
      <c r="D16" s="26" t="s">
        <v>27</v>
      </c>
      <c r="AK16" s="26" t="s">
        <v>22</v>
      </c>
      <c r="AN16" s="24" t="s">
        <v>1</v>
      </c>
      <c r="AR16" s="19"/>
      <c r="BE16" s="213"/>
      <c r="BS16" s="16" t="s">
        <v>3</v>
      </c>
    </row>
    <row r="17" spans="1:71" s="1" customFormat="1" ht="18.399999999999999" customHeight="1">
      <c r="B17" s="19"/>
      <c r="E17" s="24" t="s">
        <v>28</v>
      </c>
      <c r="AK17" s="26" t="s">
        <v>24</v>
      </c>
      <c r="AN17" s="24" t="s">
        <v>1</v>
      </c>
      <c r="AR17" s="19"/>
      <c r="BE17" s="213"/>
      <c r="BS17" s="16" t="s">
        <v>29</v>
      </c>
    </row>
    <row r="18" spans="1:71" s="1" customFormat="1" ht="6.95" customHeight="1">
      <c r="B18" s="19"/>
      <c r="AR18" s="19"/>
      <c r="BE18" s="213"/>
      <c r="BS18" s="16" t="s">
        <v>6</v>
      </c>
    </row>
    <row r="19" spans="1:71" s="1" customFormat="1" ht="12" customHeight="1">
      <c r="B19" s="19"/>
      <c r="D19" s="26" t="s">
        <v>30</v>
      </c>
      <c r="AK19" s="26" t="s">
        <v>22</v>
      </c>
      <c r="AN19" s="24" t="s">
        <v>1</v>
      </c>
      <c r="AR19" s="19"/>
      <c r="BE19" s="213"/>
      <c r="BS19" s="16" t="s">
        <v>6</v>
      </c>
    </row>
    <row r="20" spans="1:71" s="1" customFormat="1" ht="18.399999999999999" customHeight="1">
      <c r="B20" s="19"/>
      <c r="E20" s="24" t="s">
        <v>31</v>
      </c>
      <c r="AK20" s="26" t="s">
        <v>24</v>
      </c>
      <c r="AN20" s="24" t="s">
        <v>1</v>
      </c>
      <c r="AR20" s="19"/>
      <c r="BE20" s="213"/>
      <c r="BS20" s="16" t="s">
        <v>29</v>
      </c>
    </row>
    <row r="21" spans="1:71" s="1" customFormat="1" ht="6.95" customHeight="1">
      <c r="B21" s="19"/>
      <c r="AR21" s="19"/>
      <c r="BE21" s="213"/>
    </row>
    <row r="22" spans="1:71" s="1" customFormat="1" ht="12" customHeight="1">
      <c r="B22" s="19"/>
      <c r="D22" s="26" t="s">
        <v>32</v>
      </c>
      <c r="AR22" s="19"/>
      <c r="BE22" s="213"/>
    </row>
    <row r="23" spans="1:71" s="1" customFormat="1" ht="16.5" customHeight="1">
      <c r="B23" s="19"/>
      <c r="E23" s="219" t="s">
        <v>1</v>
      </c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219"/>
      <c r="AF23" s="219"/>
      <c r="AG23" s="219"/>
      <c r="AH23" s="219"/>
      <c r="AI23" s="219"/>
      <c r="AJ23" s="219"/>
      <c r="AK23" s="219"/>
      <c r="AL23" s="219"/>
      <c r="AM23" s="219"/>
      <c r="AN23" s="219"/>
      <c r="AR23" s="19"/>
      <c r="BE23" s="213"/>
    </row>
    <row r="24" spans="1:71" s="1" customFormat="1" ht="6.95" customHeight="1">
      <c r="B24" s="19"/>
      <c r="AR24" s="19"/>
      <c r="BE24" s="213"/>
    </row>
    <row r="25" spans="1:71" s="1" customFormat="1" ht="6.95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213"/>
    </row>
    <row r="26" spans="1:71" s="2" customFormat="1" ht="25.9" customHeight="1">
      <c r="A26" s="31"/>
      <c r="B26" s="32"/>
      <c r="C26" s="31"/>
      <c r="D26" s="33" t="s">
        <v>33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20">
        <f>ROUND(AG94,2)</f>
        <v>0</v>
      </c>
      <c r="AL26" s="221"/>
      <c r="AM26" s="221"/>
      <c r="AN26" s="221"/>
      <c r="AO26" s="221"/>
      <c r="AP26" s="31"/>
      <c r="AQ26" s="31"/>
      <c r="AR26" s="32"/>
      <c r="BE26" s="213"/>
    </row>
    <row r="27" spans="1:71" s="2" customFormat="1" ht="6.95" customHeight="1">
      <c r="A27" s="31"/>
      <c r="B27" s="32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2"/>
      <c r="BE27" s="213"/>
    </row>
    <row r="28" spans="1:71" s="2" customFormat="1" ht="12.75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222" t="s">
        <v>34</v>
      </c>
      <c r="M28" s="222"/>
      <c r="N28" s="222"/>
      <c r="O28" s="222"/>
      <c r="P28" s="222"/>
      <c r="Q28" s="31"/>
      <c r="R28" s="31"/>
      <c r="S28" s="31"/>
      <c r="T28" s="31"/>
      <c r="U28" s="31"/>
      <c r="V28" s="31"/>
      <c r="W28" s="222" t="s">
        <v>35</v>
      </c>
      <c r="X28" s="222"/>
      <c r="Y28" s="222"/>
      <c r="Z28" s="222"/>
      <c r="AA28" s="222"/>
      <c r="AB28" s="222"/>
      <c r="AC28" s="222"/>
      <c r="AD28" s="222"/>
      <c r="AE28" s="222"/>
      <c r="AF28" s="31"/>
      <c r="AG28" s="31"/>
      <c r="AH28" s="31"/>
      <c r="AI28" s="31"/>
      <c r="AJ28" s="31"/>
      <c r="AK28" s="222" t="s">
        <v>36</v>
      </c>
      <c r="AL28" s="222"/>
      <c r="AM28" s="222"/>
      <c r="AN28" s="222"/>
      <c r="AO28" s="222"/>
      <c r="AP28" s="31"/>
      <c r="AQ28" s="31"/>
      <c r="AR28" s="32"/>
      <c r="BE28" s="213"/>
    </row>
    <row r="29" spans="1:71" s="3" customFormat="1" ht="14.45" customHeight="1">
      <c r="B29" s="36"/>
      <c r="D29" s="26" t="s">
        <v>37</v>
      </c>
      <c r="F29" s="37" t="s">
        <v>38</v>
      </c>
      <c r="L29" s="204">
        <v>0.2</v>
      </c>
      <c r="M29" s="203"/>
      <c r="N29" s="203"/>
      <c r="O29" s="203"/>
      <c r="P29" s="203"/>
      <c r="Q29" s="38"/>
      <c r="R29" s="38"/>
      <c r="S29" s="38"/>
      <c r="T29" s="38"/>
      <c r="U29" s="38"/>
      <c r="V29" s="38"/>
      <c r="W29" s="202">
        <f>ROUND(AZ94, 2)</f>
        <v>0</v>
      </c>
      <c r="X29" s="203"/>
      <c r="Y29" s="203"/>
      <c r="Z29" s="203"/>
      <c r="AA29" s="203"/>
      <c r="AB29" s="203"/>
      <c r="AC29" s="203"/>
      <c r="AD29" s="203"/>
      <c r="AE29" s="203"/>
      <c r="AF29" s="38"/>
      <c r="AG29" s="38"/>
      <c r="AH29" s="38"/>
      <c r="AI29" s="38"/>
      <c r="AJ29" s="38"/>
      <c r="AK29" s="202">
        <f>ROUND(AV94, 2)</f>
        <v>0</v>
      </c>
      <c r="AL29" s="203"/>
      <c r="AM29" s="203"/>
      <c r="AN29" s="203"/>
      <c r="AO29" s="203"/>
      <c r="AP29" s="38"/>
      <c r="AQ29" s="38"/>
      <c r="AR29" s="39"/>
      <c r="AS29" s="38"/>
      <c r="AT29" s="38"/>
      <c r="AU29" s="38"/>
      <c r="AV29" s="38"/>
      <c r="AW29" s="38"/>
      <c r="AX29" s="38"/>
      <c r="AY29" s="38"/>
      <c r="AZ29" s="38"/>
      <c r="BE29" s="214"/>
    </row>
    <row r="30" spans="1:71" s="3" customFormat="1" ht="14.45" customHeight="1">
      <c r="B30" s="36"/>
      <c r="F30" s="37" t="s">
        <v>39</v>
      </c>
      <c r="L30" s="204">
        <v>0.2</v>
      </c>
      <c r="M30" s="203"/>
      <c r="N30" s="203"/>
      <c r="O30" s="203"/>
      <c r="P30" s="203"/>
      <c r="Q30" s="38"/>
      <c r="R30" s="38"/>
      <c r="S30" s="38"/>
      <c r="T30" s="38"/>
      <c r="U30" s="38"/>
      <c r="V30" s="38"/>
      <c r="W30" s="202">
        <f>ROUND(BA94, 2)</f>
        <v>0</v>
      </c>
      <c r="X30" s="203"/>
      <c r="Y30" s="203"/>
      <c r="Z30" s="203"/>
      <c r="AA30" s="203"/>
      <c r="AB30" s="203"/>
      <c r="AC30" s="203"/>
      <c r="AD30" s="203"/>
      <c r="AE30" s="203"/>
      <c r="AF30" s="38"/>
      <c r="AG30" s="38"/>
      <c r="AH30" s="38"/>
      <c r="AI30" s="38"/>
      <c r="AJ30" s="38"/>
      <c r="AK30" s="202">
        <f>ROUND(AW94, 2)</f>
        <v>0</v>
      </c>
      <c r="AL30" s="203"/>
      <c r="AM30" s="203"/>
      <c r="AN30" s="203"/>
      <c r="AO30" s="203"/>
      <c r="AP30" s="38"/>
      <c r="AQ30" s="38"/>
      <c r="AR30" s="39"/>
      <c r="AS30" s="38"/>
      <c r="AT30" s="38"/>
      <c r="AU30" s="38"/>
      <c r="AV30" s="38"/>
      <c r="AW30" s="38"/>
      <c r="AX30" s="38"/>
      <c r="AY30" s="38"/>
      <c r="AZ30" s="38"/>
      <c r="BE30" s="214"/>
    </row>
    <row r="31" spans="1:71" s="3" customFormat="1" ht="14.45" hidden="1" customHeight="1">
      <c r="B31" s="36"/>
      <c r="F31" s="26" t="s">
        <v>40</v>
      </c>
      <c r="L31" s="211">
        <v>0.2</v>
      </c>
      <c r="M31" s="210"/>
      <c r="N31" s="210"/>
      <c r="O31" s="210"/>
      <c r="P31" s="210"/>
      <c r="W31" s="209">
        <f>ROUND(BB94, 2)</f>
        <v>0</v>
      </c>
      <c r="X31" s="210"/>
      <c r="Y31" s="210"/>
      <c r="Z31" s="210"/>
      <c r="AA31" s="210"/>
      <c r="AB31" s="210"/>
      <c r="AC31" s="210"/>
      <c r="AD31" s="210"/>
      <c r="AE31" s="210"/>
      <c r="AK31" s="209">
        <v>0</v>
      </c>
      <c r="AL31" s="210"/>
      <c r="AM31" s="210"/>
      <c r="AN31" s="210"/>
      <c r="AO31" s="210"/>
      <c r="AR31" s="36"/>
      <c r="BE31" s="214"/>
    </row>
    <row r="32" spans="1:71" s="3" customFormat="1" ht="14.45" hidden="1" customHeight="1">
      <c r="B32" s="36"/>
      <c r="F32" s="26" t="s">
        <v>41</v>
      </c>
      <c r="L32" s="211">
        <v>0.2</v>
      </c>
      <c r="M32" s="210"/>
      <c r="N32" s="210"/>
      <c r="O32" s="210"/>
      <c r="P32" s="210"/>
      <c r="W32" s="209">
        <f>ROUND(BC94, 2)</f>
        <v>0</v>
      </c>
      <c r="X32" s="210"/>
      <c r="Y32" s="210"/>
      <c r="Z32" s="210"/>
      <c r="AA32" s="210"/>
      <c r="AB32" s="210"/>
      <c r="AC32" s="210"/>
      <c r="AD32" s="210"/>
      <c r="AE32" s="210"/>
      <c r="AK32" s="209">
        <v>0</v>
      </c>
      <c r="AL32" s="210"/>
      <c r="AM32" s="210"/>
      <c r="AN32" s="210"/>
      <c r="AO32" s="210"/>
      <c r="AR32" s="36"/>
      <c r="BE32" s="214"/>
    </row>
    <row r="33" spans="1:57" s="3" customFormat="1" ht="14.45" hidden="1" customHeight="1">
      <c r="B33" s="36"/>
      <c r="F33" s="37" t="s">
        <v>42</v>
      </c>
      <c r="L33" s="204">
        <v>0</v>
      </c>
      <c r="M33" s="203"/>
      <c r="N33" s="203"/>
      <c r="O33" s="203"/>
      <c r="P33" s="203"/>
      <c r="Q33" s="38"/>
      <c r="R33" s="38"/>
      <c r="S33" s="38"/>
      <c r="T33" s="38"/>
      <c r="U33" s="38"/>
      <c r="V33" s="38"/>
      <c r="W33" s="202">
        <f>ROUND(BD94, 2)</f>
        <v>0</v>
      </c>
      <c r="X33" s="203"/>
      <c r="Y33" s="203"/>
      <c r="Z33" s="203"/>
      <c r="AA33" s="203"/>
      <c r="AB33" s="203"/>
      <c r="AC33" s="203"/>
      <c r="AD33" s="203"/>
      <c r="AE33" s="203"/>
      <c r="AF33" s="38"/>
      <c r="AG33" s="38"/>
      <c r="AH33" s="38"/>
      <c r="AI33" s="38"/>
      <c r="AJ33" s="38"/>
      <c r="AK33" s="202">
        <v>0</v>
      </c>
      <c r="AL33" s="203"/>
      <c r="AM33" s="203"/>
      <c r="AN33" s="203"/>
      <c r="AO33" s="203"/>
      <c r="AP33" s="38"/>
      <c r="AQ33" s="38"/>
      <c r="AR33" s="39"/>
      <c r="AS33" s="38"/>
      <c r="AT33" s="38"/>
      <c r="AU33" s="38"/>
      <c r="AV33" s="38"/>
      <c r="AW33" s="38"/>
      <c r="AX33" s="38"/>
      <c r="AY33" s="38"/>
      <c r="AZ33" s="38"/>
      <c r="BE33" s="214"/>
    </row>
    <row r="34" spans="1:57" s="2" customFormat="1" ht="6.95" customHeight="1">
      <c r="A34" s="31"/>
      <c r="B34" s="32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2"/>
      <c r="BE34" s="213"/>
    </row>
    <row r="35" spans="1:57" s="2" customFormat="1" ht="25.9" customHeight="1">
      <c r="A35" s="31"/>
      <c r="B35" s="32"/>
      <c r="C35" s="40"/>
      <c r="D35" s="41" t="s">
        <v>43</v>
      </c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3" t="s">
        <v>44</v>
      </c>
      <c r="U35" s="42"/>
      <c r="V35" s="42"/>
      <c r="W35" s="42"/>
      <c r="X35" s="208" t="s">
        <v>45</v>
      </c>
      <c r="Y35" s="206"/>
      <c r="Z35" s="206"/>
      <c r="AA35" s="206"/>
      <c r="AB35" s="206"/>
      <c r="AC35" s="42"/>
      <c r="AD35" s="42"/>
      <c r="AE35" s="42"/>
      <c r="AF35" s="42"/>
      <c r="AG35" s="42"/>
      <c r="AH35" s="42"/>
      <c r="AI35" s="42"/>
      <c r="AJ35" s="42"/>
      <c r="AK35" s="205">
        <f>SUM(AK26:AK33)</f>
        <v>0</v>
      </c>
      <c r="AL35" s="206"/>
      <c r="AM35" s="206"/>
      <c r="AN35" s="206"/>
      <c r="AO35" s="207"/>
      <c r="AP35" s="40"/>
      <c r="AQ35" s="40"/>
      <c r="AR35" s="32"/>
      <c r="BE35" s="31"/>
    </row>
    <row r="36" spans="1:57" s="2" customFormat="1" ht="6.95" customHeight="1">
      <c r="A36" s="31"/>
      <c r="B36" s="32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2"/>
      <c r="BE36" s="31"/>
    </row>
    <row r="37" spans="1:57" s="2" customFormat="1" ht="14.45" customHeight="1">
      <c r="A37" s="31"/>
      <c r="B37" s="32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2"/>
      <c r="BE37" s="31"/>
    </row>
    <row r="38" spans="1:57" s="1" customFormat="1" ht="14.45" customHeight="1">
      <c r="B38" s="19"/>
      <c r="AR38" s="19"/>
    </row>
    <row r="39" spans="1:57" s="1" customFormat="1" ht="14.45" customHeight="1">
      <c r="B39" s="19"/>
      <c r="AR39" s="19"/>
    </row>
    <row r="40" spans="1:57" s="1" customFormat="1" ht="14.45" customHeight="1">
      <c r="B40" s="19"/>
      <c r="AR40" s="19"/>
    </row>
    <row r="41" spans="1:57" s="1" customFormat="1" ht="14.45" customHeight="1">
      <c r="B41" s="19"/>
      <c r="AR41" s="19"/>
    </row>
    <row r="42" spans="1:57" s="1" customFormat="1" ht="14.45" customHeight="1">
      <c r="B42" s="19"/>
      <c r="AR42" s="19"/>
    </row>
    <row r="43" spans="1:57" s="1" customFormat="1" ht="14.45" customHeight="1">
      <c r="B43" s="19"/>
      <c r="AR43" s="19"/>
    </row>
    <row r="44" spans="1:57" s="1" customFormat="1" ht="14.45" customHeight="1">
      <c r="B44" s="19"/>
      <c r="AR44" s="19"/>
    </row>
    <row r="45" spans="1:57" s="1" customFormat="1" ht="14.45" customHeight="1">
      <c r="B45" s="19"/>
      <c r="AR45" s="19"/>
    </row>
    <row r="46" spans="1:57" s="1" customFormat="1" ht="14.45" customHeight="1">
      <c r="B46" s="19"/>
      <c r="AR46" s="19"/>
    </row>
    <row r="47" spans="1:57" s="1" customFormat="1" ht="14.45" customHeight="1">
      <c r="B47" s="19"/>
      <c r="AR47" s="19"/>
    </row>
    <row r="48" spans="1:57" s="1" customFormat="1" ht="14.45" customHeight="1">
      <c r="B48" s="19"/>
      <c r="AR48" s="19"/>
    </row>
    <row r="49" spans="1:57" s="2" customFormat="1" ht="14.45" customHeight="1">
      <c r="B49" s="44"/>
      <c r="D49" s="45" t="s">
        <v>46</v>
      </c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5" t="s">
        <v>47</v>
      </c>
      <c r="AI49" s="46"/>
      <c r="AJ49" s="46"/>
      <c r="AK49" s="46"/>
      <c r="AL49" s="46"/>
      <c r="AM49" s="46"/>
      <c r="AN49" s="46"/>
      <c r="AO49" s="46"/>
      <c r="AR49" s="44"/>
    </row>
    <row r="50" spans="1:57">
      <c r="B50" s="19"/>
      <c r="AR50" s="19"/>
    </row>
    <row r="51" spans="1:57">
      <c r="B51" s="19"/>
      <c r="AR51" s="19"/>
    </row>
    <row r="52" spans="1:57">
      <c r="B52" s="19"/>
      <c r="AR52" s="19"/>
    </row>
    <row r="53" spans="1:57">
      <c r="B53" s="19"/>
      <c r="AR53" s="19"/>
    </row>
    <row r="54" spans="1:57">
      <c r="B54" s="19"/>
      <c r="AR54" s="19"/>
    </row>
    <row r="55" spans="1:57">
      <c r="B55" s="19"/>
      <c r="AR55" s="19"/>
    </row>
    <row r="56" spans="1:57">
      <c r="B56" s="19"/>
      <c r="AR56" s="19"/>
    </row>
    <row r="57" spans="1:57">
      <c r="B57" s="19"/>
      <c r="AR57" s="19"/>
    </row>
    <row r="58" spans="1:57">
      <c r="B58" s="19"/>
      <c r="AR58" s="19"/>
    </row>
    <row r="59" spans="1:57">
      <c r="B59" s="19"/>
      <c r="AR59" s="19"/>
    </row>
    <row r="60" spans="1:57" s="2" customFormat="1" ht="12.75">
      <c r="A60" s="31"/>
      <c r="B60" s="32"/>
      <c r="C60" s="31"/>
      <c r="D60" s="47" t="s">
        <v>48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47" t="s">
        <v>49</v>
      </c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47" t="s">
        <v>48</v>
      </c>
      <c r="AI60" s="34"/>
      <c r="AJ60" s="34"/>
      <c r="AK60" s="34"/>
      <c r="AL60" s="34"/>
      <c r="AM60" s="47" t="s">
        <v>49</v>
      </c>
      <c r="AN60" s="34"/>
      <c r="AO60" s="34"/>
      <c r="AP60" s="31"/>
      <c r="AQ60" s="31"/>
      <c r="AR60" s="32"/>
      <c r="BE60" s="31"/>
    </row>
    <row r="61" spans="1:57">
      <c r="B61" s="19"/>
      <c r="AR61" s="19"/>
    </row>
    <row r="62" spans="1:57">
      <c r="B62" s="19"/>
      <c r="AR62" s="19"/>
    </row>
    <row r="63" spans="1:57">
      <c r="B63" s="19"/>
      <c r="AR63" s="19"/>
    </row>
    <row r="64" spans="1:57" s="2" customFormat="1" ht="12.75">
      <c r="A64" s="31"/>
      <c r="B64" s="32"/>
      <c r="C64" s="31"/>
      <c r="D64" s="45" t="s">
        <v>50</v>
      </c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5" t="s">
        <v>51</v>
      </c>
      <c r="AI64" s="48"/>
      <c r="AJ64" s="48"/>
      <c r="AK64" s="48"/>
      <c r="AL64" s="48"/>
      <c r="AM64" s="48"/>
      <c r="AN64" s="48"/>
      <c r="AO64" s="48"/>
      <c r="AP64" s="31"/>
      <c r="AQ64" s="31"/>
      <c r="AR64" s="32"/>
      <c r="BE64" s="31"/>
    </row>
    <row r="65" spans="1:57">
      <c r="B65" s="19"/>
      <c r="AR65" s="19"/>
    </row>
    <row r="66" spans="1:57">
      <c r="B66" s="19"/>
      <c r="AR66" s="19"/>
    </row>
    <row r="67" spans="1:57">
      <c r="B67" s="19"/>
      <c r="AR67" s="19"/>
    </row>
    <row r="68" spans="1:57">
      <c r="B68" s="19"/>
      <c r="AR68" s="19"/>
    </row>
    <row r="69" spans="1:57">
      <c r="B69" s="19"/>
      <c r="AR69" s="19"/>
    </row>
    <row r="70" spans="1:57">
      <c r="B70" s="19"/>
      <c r="AR70" s="19"/>
    </row>
    <row r="71" spans="1:57">
      <c r="B71" s="19"/>
      <c r="AR71" s="19"/>
    </row>
    <row r="72" spans="1:57">
      <c r="B72" s="19"/>
      <c r="AR72" s="19"/>
    </row>
    <row r="73" spans="1:57">
      <c r="B73" s="19"/>
      <c r="AR73" s="19"/>
    </row>
    <row r="74" spans="1:57">
      <c r="B74" s="19"/>
      <c r="AR74" s="19"/>
    </row>
    <row r="75" spans="1:57" s="2" customFormat="1" ht="12.75">
      <c r="A75" s="31"/>
      <c r="B75" s="32"/>
      <c r="C75" s="31"/>
      <c r="D75" s="47" t="s">
        <v>48</v>
      </c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47" t="s">
        <v>49</v>
      </c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47" t="s">
        <v>48</v>
      </c>
      <c r="AI75" s="34"/>
      <c r="AJ75" s="34"/>
      <c r="AK75" s="34"/>
      <c r="AL75" s="34"/>
      <c r="AM75" s="47" t="s">
        <v>49</v>
      </c>
      <c r="AN75" s="34"/>
      <c r="AO75" s="34"/>
      <c r="AP75" s="31"/>
      <c r="AQ75" s="31"/>
      <c r="AR75" s="32"/>
      <c r="BE75" s="31"/>
    </row>
    <row r="76" spans="1:57" s="2" customFormat="1">
      <c r="A76" s="31"/>
      <c r="B76" s="32"/>
      <c r="C76" s="31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2"/>
      <c r="BE76" s="31"/>
    </row>
    <row r="77" spans="1:57" s="2" customFormat="1" ht="6.9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  <c r="AJ77" s="50"/>
      <c r="AK77" s="50"/>
      <c r="AL77" s="50"/>
      <c r="AM77" s="50"/>
      <c r="AN77" s="50"/>
      <c r="AO77" s="50"/>
      <c r="AP77" s="50"/>
      <c r="AQ77" s="50"/>
      <c r="AR77" s="32"/>
      <c r="BE77" s="31"/>
    </row>
    <row r="81" spans="1:91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32"/>
      <c r="BE81" s="31"/>
    </row>
    <row r="82" spans="1:91" s="2" customFormat="1" ht="24.95" customHeight="1">
      <c r="A82" s="31"/>
      <c r="B82" s="32"/>
      <c r="C82" s="20" t="s">
        <v>52</v>
      </c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2"/>
      <c r="BE82" s="31"/>
    </row>
    <row r="83" spans="1:91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31"/>
      <c r="AM83" s="31"/>
      <c r="AN83" s="31"/>
      <c r="AO83" s="31"/>
      <c r="AP83" s="31"/>
      <c r="AQ83" s="31"/>
      <c r="AR83" s="32"/>
      <c r="BE83" s="31"/>
    </row>
    <row r="84" spans="1:91" s="4" customFormat="1" ht="12" customHeight="1">
      <c r="B84" s="53"/>
      <c r="C84" s="26"/>
      <c r="AR84" s="53"/>
    </row>
    <row r="85" spans="1:91" s="5" customFormat="1" ht="36.950000000000003" customHeight="1">
      <c r="B85" s="54"/>
      <c r="C85" s="55" t="s">
        <v>13</v>
      </c>
      <c r="L85" s="233" t="str">
        <f>K6</f>
        <v>,,Living Lab,, Dropie</v>
      </c>
      <c r="M85" s="234"/>
      <c r="N85" s="234"/>
      <c r="O85" s="234"/>
      <c r="P85" s="234"/>
      <c r="Q85" s="234"/>
      <c r="R85" s="234"/>
      <c r="S85" s="234"/>
      <c r="T85" s="234"/>
      <c r="U85" s="234"/>
      <c r="V85" s="234"/>
      <c r="W85" s="234"/>
      <c r="X85" s="234"/>
      <c r="Y85" s="234"/>
      <c r="Z85" s="234"/>
      <c r="AA85" s="234"/>
      <c r="AB85" s="234"/>
      <c r="AC85" s="234"/>
      <c r="AD85" s="234"/>
      <c r="AE85" s="234"/>
      <c r="AF85" s="234"/>
      <c r="AG85" s="234"/>
      <c r="AH85" s="234"/>
      <c r="AI85" s="234"/>
      <c r="AJ85" s="234"/>
      <c r="AK85" s="234"/>
      <c r="AL85" s="234"/>
      <c r="AM85" s="234"/>
      <c r="AN85" s="234"/>
      <c r="AO85" s="234"/>
      <c r="AR85" s="54"/>
    </row>
    <row r="86" spans="1:91" s="2" customFormat="1" ht="6.95" customHeight="1">
      <c r="A86" s="31"/>
      <c r="B86" s="32"/>
      <c r="C86" s="31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2"/>
      <c r="BE86" s="31"/>
    </row>
    <row r="87" spans="1:91" s="2" customFormat="1" ht="12" customHeight="1">
      <c r="A87" s="31"/>
      <c r="B87" s="32"/>
      <c r="C87" s="26" t="s">
        <v>17</v>
      </c>
      <c r="D87" s="31"/>
      <c r="E87" s="31"/>
      <c r="F87" s="31"/>
      <c r="G87" s="31"/>
      <c r="H87" s="31"/>
      <c r="I87" s="31"/>
      <c r="J87" s="31"/>
      <c r="K87" s="31"/>
      <c r="L87" s="56" t="str">
        <f>IF(K8="","",K8)</f>
        <v>Kolárovská 55, Zemianska Olča 946 14</v>
      </c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26" t="s">
        <v>19</v>
      </c>
      <c r="AJ87" s="31"/>
      <c r="AK87" s="31"/>
      <c r="AL87" s="31"/>
      <c r="AM87" s="235" t="str">
        <f>IF(AN8= "","",AN8)</f>
        <v>28. 3. 2024</v>
      </c>
      <c r="AN87" s="235"/>
      <c r="AO87" s="31"/>
      <c r="AP87" s="31"/>
      <c r="AQ87" s="31"/>
      <c r="AR87" s="32"/>
      <c r="BE87" s="31"/>
    </row>
    <row r="88" spans="1:91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2"/>
      <c r="BE88" s="31"/>
    </row>
    <row r="89" spans="1:91" s="2" customFormat="1" ht="15.2" customHeight="1">
      <c r="A89" s="31"/>
      <c r="B89" s="32"/>
      <c r="C89" s="26" t="s">
        <v>21</v>
      </c>
      <c r="D89" s="31"/>
      <c r="E89" s="31"/>
      <c r="F89" s="31"/>
      <c r="G89" s="31"/>
      <c r="H89" s="31"/>
      <c r="I89" s="31"/>
      <c r="J89" s="31"/>
      <c r="K89" s="31"/>
      <c r="L89" s="4" t="str">
        <f>IF(E11= "","",E11)</f>
        <v>SEV SAŽP Dropie</v>
      </c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26" t="s">
        <v>27</v>
      </c>
      <c r="AJ89" s="31"/>
      <c r="AK89" s="31"/>
      <c r="AL89" s="31"/>
      <c r="AM89" s="236" t="str">
        <f>IF(E17="","",E17)</f>
        <v>ING. LIBOR STEHLÍK</v>
      </c>
      <c r="AN89" s="237"/>
      <c r="AO89" s="237"/>
      <c r="AP89" s="237"/>
      <c r="AQ89" s="31"/>
      <c r="AR89" s="32"/>
      <c r="AS89" s="238" t="s">
        <v>53</v>
      </c>
      <c r="AT89" s="239"/>
      <c r="AU89" s="58"/>
      <c r="AV89" s="58"/>
      <c r="AW89" s="58"/>
      <c r="AX89" s="58"/>
      <c r="AY89" s="58"/>
      <c r="AZ89" s="58"/>
      <c r="BA89" s="58"/>
      <c r="BB89" s="58"/>
      <c r="BC89" s="58"/>
      <c r="BD89" s="59"/>
      <c r="BE89" s="31"/>
    </row>
    <row r="90" spans="1:91" s="2" customFormat="1" ht="15.2" customHeight="1">
      <c r="A90" s="31"/>
      <c r="B90" s="32"/>
      <c r="C90" s="26" t="s">
        <v>25</v>
      </c>
      <c r="D90" s="31"/>
      <c r="E90" s="31"/>
      <c r="F90" s="31"/>
      <c r="G90" s="31"/>
      <c r="H90" s="31"/>
      <c r="I90" s="31"/>
      <c r="J90" s="31"/>
      <c r="K90" s="31"/>
      <c r="L90" s="4" t="str">
        <f>IF(E14= "Vyplň údaj","",E14)</f>
        <v/>
      </c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  <c r="AF90" s="31"/>
      <c r="AG90" s="31"/>
      <c r="AH90" s="31"/>
      <c r="AI90" s="26" t="s">
        <v>30</v>
      </c>
      <c r="AJ90" s="31"/>
      <c r="AK90" s="31"/>
      <c r="AL90" s="31"/>
      <c r="AM90" s="236" t="str">
        <f>IF(E20="","",E20)</f>
        <v>Ing. Ján Koričanský</v>
      </c>
      <c r="AN90" s="237"/>
      <c r="AO90" s="237"/>
      <c r="AP90" s="237"/>
      <c r="AQ90" s="31"/>
      <c r="AR90" s="32"/>
      <c r="AS90" s="240"/>
      <c r="AT90" s="241"/>
      <c r="AU90" s="60"/>
      <c r="AV90" s="60"/>
      <c r="AW90" s="60"/>
      <c r="AX90" s="60"/>
      <c r="AY90" s="60"/>
      <c r="AZ90" s="60"/>
      <c r="BA90" s="60"/>
      <c r="BB90" s="60"/>
      <c r="BC90" s="60"/>
      <c r="BD90" s="61"/>
      <c r="BE90" s="31"/>
    </row>
    <row r="91" spans="1:91" s="2" customFormat="1" ht="10.9" customHeight="1">
      <c r="A91" s="31"/>
      <c r="B91" s="32"/>
      <c r="C91" s="31"/>
      <c r="D91" s="31"/>
      <c r="E91" s="31"/>
      <c r="F91" s="31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  <c r="AF91" s="31"/>
      <c r="AG91" s="31"/>
      <c r="AH91" s="31"/>
      <c r="AI91" s="31"/>
      <c r="AJ91" s="31"/>
      <c r="AK91" s="31"/>
      <c r="AL91" s="31"/>
      <c r="AM91" s="31"/>
      <c r="AN91" s="31"/>
      <c r="AO91" s="31"/>
      <c r="AP91" s="31"/>
      <c r="AQ91" s="31"/>
      <c r="AR91" s="32"/>
      <c r="AS91" s="240"/>
      <c r="AT91" s="241"/>
      <c r="AU91" s="60"/>
      <c r="AV91" s="60"/>
      <c r="AW91" s="60"/>
      <c r="AX91" s="60"/>
      <c r="AY91" s="60"/>
      <c r="AZ91" s="60"/>
      <c r="BA91" s="60"/>
      <c r="BB91" s="60"/>
      <c r="BC91" s="60"/>
      <c r="BD91" s="61"/>
      <c r="BE91" s="31"/>
    </row>
    <row r="92" spans="1:91" s="2" customFormat="1" ht="29.25" customHeight="1">
      <c r="A92" s="31"/>
      <c r="B92" s="32"/>
      <c r="C92" s="226" t="s">
        <v>54</v>
      </c>
      <c r="D92" s="227"/>
      <c r="E92" s="227"/>
      <c r="F92" s="227"/>
      <c r="G92" s="227"/>
      <c r="H92" s="62"/>
      <c r="I92" s="229" t="s">
        <v>55</v>
      </c>
      <c r="J92" s="227"/>
      <c r="K92" s="227"/>
      <c r="L92" s="227"/>
      <c r="M92" s="227"/>
      <c r="N92" s="227"/>
      <c r="O92" s="227"/>
      <c r="P92" s="227"/>
      <c r="Q92" s="227"/>
      <c r="R92" s="227"/>
      <c r="S92" s="227"/>
      <c r="T92" s="227"/>
      <c r="U92" s="227"/>
      <c r="V92" s="227"/>
      <c r="W92" s="227"/>
      <c r="X92" s="227"/>
      <c r="Y92" s="227"/>
      <c r="Z92" s="227"/>
      <c r="AA92" s="227"/>
      <c r="AB92" s="227"/>
      <c r="AC92" s="227"/>
      <c r="AD92" s="227"/>
      <c r="AE92" s="227"/>
      <c r="AF92" s="227"/>
      <c r="AG92" s="228" t="s">
        <v>56</v>
      </c>
      <c r="AH92" s="227"/>
      <c r="AI92" s="227"/>
      <c r="AJ92" s="227"/>
      <c r="AK92" s="227"/>
      <c r="AL92" s="227"/>
      <c r="AM92" s="227"/>
      <c r="AN92" s="229" t="s">
        <v>57</v>
      </c>
      <c r="AO92" s="227"/>
      <c r="AP92" s="230"/>
      <c r="AQ92" s="63" t="s">
        <v>58</v>
      </c>
      <c r="AR92" s="32"/>
      <c r="AS92" s="64" t="s">
        <v>59</v>
      </c>
      <c r="AT92" s="65" t="s">
        <v>60</v>
      </c>
      <c r="AU92" s="65" t="s">
        <v>61</v>
      </c>
      <c r="AV92" s="65" t="s">
        <v>62</v>
      </c>
      <c r="AW92" s="65" t="s">
        <v>63</v>
      </c>
      <c r="AX92" s="65" t="s">
        <v>64</v>
      </c>
      <c r="AY92" s="65" t="s">
        <v>65</v>
      </c>
      <c r="AZ92" s="65" t="s">
        <v>66</v>
      </c>
      <c r="BA92" s="65" t="s">
        <v>67</v>
      </c>
      <c r="BB92" s="65" t="s">
        <v>68</v>
      </c>
      <c r="BC92" s="65" t="s">
        <v>69</v>
      </c>
      <c r="BD92" s="66" t="s">
        <v>70</v>
      </c>
      <c r="BE92" s="31"/>
    </row>
    <row r="93" spans="1:91" s="2" customFormat="1" ht="10.9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  <c r="AF93" s="31"/>
      <c r="AG93" s="31"/>
      <c r="AH93" s="31"/>
      <c r="AI93" s="31"/>
      <c r="AJ93" s="31"/>
      <c r="AK93" s="31"/>
      <c r="AL93" s="31"/>
      <c r="AM93" s="31"/>
      <c r="AN93" s="31"/>
      <c r="AO93" s="31"/>
      <c r="AP93" s="31"/>
      <c r="AQ93" s="31"/>
      <c r="AR93" s="32"/>
      <c r="AS93" s="67"/>
      <c r="AT93" s="68"/>
      <c r="AU93" s="68"/>
      <c r="AV93" s="68"/>
      <c r="AW93" s="68"/>
      <c r="AX93" s="68"/>
      <c r="AY93" s="68"/>
      <c r="AZ93" s="68"/>
      <c r="BA93" s="68"/>
      <c r="BB93" s="68"/>
      <c r="BC93" s="68"/>
      <c r="BD93" s="69"/>
      <c r="BE93" s="31"/>
    </row>
    <row r="94" spans="1:91" s="6" customFormat="1" ht="32.450000000000003" customHeight="1">
      <c r="B94" s="70"/>
      <c r="C94" s="71" t="s">
        <v>71</v>
      </c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231">
        <f>ROUND(SUM(AG95:AG99),2)</f>
        <v>0</v>
      </c>
      <c r="AH94" s="231"/>
      <c r="AI94" s="231"/>
      <c r="AJ94" s="231"/>
      <c r="AK94" s="231"/>
      <c r="AL94" s="231"/>
      <c r="AM94" s="231"/>
      <c r="AN94" s="232">
        <f t="shared" ref="AN94:AN99" si="0">SUM(AG94,AT94)</f>
        <v>0</v>
      </c>
      <c r="AO94" s="232"/>
      <c r="AP94" s="232"/>
      <c r="AQ94" s="74" t="s">
        <v>1</v>
      </c>
      <c r="AR94" s="70"/>
      <c r="AS94" s="75">
        <f>ROUND(SUM(AS95:AS99),2)</f>
        <v>0</v>
      </c>
      <c r="AT94" s="76">
        <f t="shared" ref="AT94:AT99" si="1">ROUND(SUM(AV94:AW94),2)</f>
        <v>0</v>
      </c>
      <c r="AU94" s="77">
        <f>ROUND(SUM(AU95:AU99),5)</f>
        <v>0</v>
      </c>
      <c r="AV94" s="76">
        <f>ROUND(AZ94*L29,2)</f>
        <v>0</v>
      </c>
      <c r="AW94" s="76">
        <f>ROUND(BA94*L30,2)</f>
        <v>0</v>
      </c>
      <c r="AX94" s="76">
        <f>ROUND(BB94*L29,2)</f>
        <v>0</v>
      </c>
      <c r="AY94" s="76">
        <f>ROUND(BC94*L30,2)</f>
        <v>0</v>
      </c>
      <c r="AZ94" s="76">
        <f>ROUND(SUM(AZ95:AZ99),2)</f>
        <v>0</v>
      </c>
      <c r="BA94" s="76">
        <f>ROUND(SUM(BA95:BA99),2)</f>
        <v>0</v>
      </c>
      <c r="BB94" s="76">
        <f>ROUND(SUM(BB95:BB99),2)</f>
        <v>0</v>
      </c>
      <c r="BC94" s="76">
        <f>ROUND(SUM(BC95:BC99),2)</f>
        <v>0</v>
      </c>
      <c r="BD94" s="78">
        <f>ROUND(SUM(BD95:BD99),2)</f>
        <v>0</v>
      </c>
      <c r="BS94" s="79" t="s">
        <v>72</v>
      </c>
      <c r="BT94" s="79" t="s">
        <v>73</v>
      </c>
      <c r="BU94" s="80" t="s">
        <v>74</v>
      </c>
      <c r="BV94" s="79" t="s">
        <v>75</v>
      </c>
      <c r="BW94" s="79" t="s">
        <v>4</v>
      </c>
      <c r="BX94" s="79" t="s">
        <v>76</v>
      </c>
      <c r="CL94" s="79" t="s">
        <v>1</v>
      </c>
    </row>
    <row r="95" spans="1:91" s="7" customFormat="1" ht="24.75" customHeight="1">
      <c r="A95" s="81" t="s">
        <v>77</v>
      </c>
      <c r="B95" s="82"/>
      <c r="C95" s="83"/>
      <c r="D95" s="225"/>
      <c r="E95" s="225"/>
      <c r="F95" s="225"/>
      <c r="G95" s="225"/>
      <c r="H95" s="225"/>
      <c r="I95" s="84"/>
      <c r="J95" s="225" t="s">
        <v>78</v>
      </c>
      <c r="K95" s="225"/>
      <c r="L95" s="225"/>
      <c r="M95" s="225"/>
      <c r="N95" s="225"/>
      <c r="O95" s="225"/>
      <c r="P95" s="225"/>
      <c r="Q95" s="225"/>
      <c r="R95" s="225"/>
      <c r="S95" s="225"/>
      <c r="T95" s="225"/>
      <c r="U95" s="225"/>
      <c r="V95" s="225"/>
      <c r="W95" s="225"/>
      <c r="X95" s="225"/>
      <c r="Y95" s="225"/>
      <c r="Z95" s="225"/>
      <c r="AA95" s="225"/>
      <c r="AB95" s="225"/>
      <c r="AC95" s="225"/>
      <c r="AD95" s="225"/>
      <c r="AE95" s="225"/>
      <c r="AF95" s="225"/>
      <c r="AG95" s="223">
        <f>'SO01 TANYA - Búracie práce'!J30</f>
        <v>0</v>
      </c>
      <c r="AH95" s="224"/>
      <c r="AI95" s="224"/>
      <c r="AJ95" s="224"/>
      <c r="AK95" s="224"/>
      <c r="AL95" s="224"/>
      <c r="AM95" s="224"/>
      <c r="AN95" s="223">
        <f t="shared" si="0"/>
        <v>0</v>
      </c>
      <c r="AO95" s="224"/>
      <c r="AP95" s="224"/>
      <c r="AQ95" s="85" t="s">
        <v>79</v>
      </c>
      <c r="AR95" s="82"/>
      <c r="AS95" s="86">
        <v>0</v>
      </c>
      <c r="AT95" s="87">
        <f t="shared" si="1"/>
        <v>0</v>
      </c>
      <c r="AU95" s="88">
        <f>'SO01 TANYA - Búracie práce'!P126</f>
        <v>0</v>
      </c>
      <c r="AV95" s="87">
        <f>'SO01 TANYA - Búracie práce'!J33</f>
        <v>0</v>
      </c>
      <c r="AW95" s="87">
        <f>'SO01 TANYA - Búracie práce'!J34</f>
        <v>0</v>
      </c>
      <c r="AX95" s="87">
        <f>'SO01 TANYA - Búracie práce'!J35</f>
        <v>0</v>
      </c>
      <c r="AY95" s="87">
        <f>'SO01 TANYA - Búracie práce'!J36</f>
        <v>0</v>
      </c>
      <c r="AZ95" s="87">
        <f>'SO01 TANYA - Búracie práce'!F33</f>
        <v>0</v>
      </c>
      <c r="BA95" s="87">
        <f>'SO01 TANYA - Búracie práce'!F34</f>
        <v>0</v>
      </c>
      <c r="BB95" s="87">
        <f>'SO01 TANYA - Búracie práce'!F35</f>
        <v>0</v>
      </c>
      <c r="BC95" s="87">
        <f>'SO01 TANYA - Búracie práce'!F36</f>
        <v>0</v>
      </c>
      <c r="BD95" s="89">
        <f>'SO01 TANYA - Búracie práce'!F37</f>
        <v>0</v>
      </c>
      <c r="BT95" s="90" t="s">
        <v>80</v>
      </c>
      <c r="BV95" s="90" t="s">
        <v>75</v>
      </c>
      <c r="BW95" s="90" t="s">
        <v>81</v>
      </c>
      <c r="BX95" s="90" t="s">
        <v>4</v>
      </c>
      <c r="CL95" s="90" t="s">
        <v>1</v>
      </c>
      <c r="CM95" s="90" t="s">
        <v>73</v>
      </c>
    </row>
    <row r="96" spans="1:91" s="7" customFormat="1" ht="24.75" customHeight="1">
      <c r="A96" s="81" t="s">
        <v>77</v>
      </c>
      <c r="B96" s="82"/>
      <c r="C96" s="83"/>
      <c r="D96" s="225"/>
      <c r="E96" s="225"/>
      <c r="F96" s="225"/>
      <c r="G96" s="225"/>
      <c r="H96" s="225"/>
      <c r="I96" s="84"/>
      <c r="J96" s="225" t="s">
        <v>82</v>
      </c>
      <c r="K96" s="225"/>
      <c r="L96" s="225"/>
      <c r="M96" s="225"/>
      <c r="N96" s="225"/>
      <c r="O96" s="225"/>
      <c r="P96" s="225"/>
      <c r="Q96" s="225"/>
      <c r="R96" s="225"/>
      <c r="S96" s="225"/>
      <c r="T96" s="225"/>
      <c r="U96" s="225"/>
      <c r="V96" s="225"/>
      <c r="W96" s="225"/>
      <c r="X96" s="225"/>
      <c r="Y96" s="225"/>
      <c r="Z96" s="225"/>
      <c r="AA96" s="225"/>
      <c r="AB96" s="225"/>
      <c r="AC96" s="225"/>
      <c r="AD96" s="225"/>
      <c r="AE96" s="225"/>
      <c r="AF96" s="225"/>
      <c r="AG96" s="223">
        <f>'SO01 TANYA - Nový stav'!J30</f>
        <v>0</v>
      </c>
      <c r="AH96" s="224"/>
      <c r="AI96" s="224"/>
      <c r="AJ96" s="224"/>
      <c r="AK96" s="224"/>
      <c r="AL96" s="224"/>
      <c r="AM96" s="224"/>
      <c r="AN96" s="223">
        <f t="shared" si="0"/>
        <v>0</v>
      </c>
      <c r="AO96" s="224"/>
      <c r="AP96" s="224"/>
      <c r="AQ96" s="85" t="s">
        <v>79</v>
      </c>
      <c r="AR96" s="82"/>
      <c r="AS96" s="86">
        <v>0</v>
      </c>
      <c r="AT96" s="87">
        <f t="shared" si="1"/>
        <v>0</v>
      </c>
      <c r="AU96" s="88">
        <f>'SO01 TANYA - Nový stav'!P141</f>
        <v>0</v>
      </c>
      <c r="AV96" s="87">
        <f>'SO01 TANYA - Nový stav'!J33</f>
        <v>0</v>
      </c>
      <c r="AW96" s="87">
        <f>'SO01 TANYA - Nový stav'!J34</f>
        <v>0</v>
      </c>
      <c r="AX96" s="87">
        <f>'SO01 TANYA - Nový stav'!J35</f>
        <v>0</v>
      </c>
      <c r="AY96" s="87">
        <f>'SO01 TANYA - Nový stav'!J36</f>
        <v>0</v>
      </c>
      <c r="AZ96" s="87">
        <f>'SO01 TANYA - Nový stav'!F33</f>
        <v>0</v>
      </c>
      <c r="BA96" s="87">
        <f>'SO01 TANYA - Nový stav'!F34</f>
        <v>0</v>
      </c>
      <c r="BB96" s="87">
        <f>'SO01 TANYA - Nový stav'!F35</f>
        <v>0</v>
      </c>
      <c r="BC96" s="87">
        <f>'SO01 TANYA - Nový stav'!F36</f>
        <v>0</v>
      </c>
      <c r="BD96" s="89">
        <f>'SO01 TANYA - Nový stav'!F37</f>
        <v>0</v>
      </c>
      <c r="BT96" s="90" t="s">
        <v>80</v>
      </c>
      <c r="BV96" s="90" t="s">
        <v>75</v>
      </c>
      <c r="BW96" s="90" t="s">
        <v>83</v>
      </c>
      <c r="BX96" s="90" t="s">
        <v>4</v>
      </c>
      <c r="CL96" s="90" t="s">
        <v>1</v>
      </c>
      <c r="CM96" s="90" t="s">
        <v>73</v>
      </c>
    </row>
    <row r="97" spans="1:91" s="7" customFormat="1" ht="24.75" customHeight="1">
      <c r="A97" s="81" t="s">
        <v>77</v>
      </c>
      <c r="B97" s="82"/>
      <c r="C97" s="83"/>
      <c r="D97" s="225"/>
      <c r="E97" s="225"/>
      <c r="F97" s="225"/>
      <c r="G97" s="225"/>
      <c r="H97" s="225"/>
      <c r="I97" s="84"/>
      <c r="J97" s="225" t="s">
        <v>1061</v>
      </c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5"/>
      <c r="Y97" s="225"/>
      <c r="Z97" s="225"/>
      <c r="AA97" s="225"/>
      <c r="AB97" s="225"/>
      <c r="AC97" s="225"/>
      <c r="AD97" s="225"/>
      <c r="AE97" s="225"/>
      <c r="AF97" s="225"/>
      <c r="AG97" s="223">
        <f>'SO03 VODÁREŇ - Búracie práce'!J30</f>
        <v>0</v>
      </c>
      <c r="AH97" s="224"/>
      <c r="AI97" s="224"/>
      <c r="AJ97" s="224"/>
      <c r="AK97" s="224"/>
      <c r="AL97" s="224"/>
      <c r="AM97" s="224"/>
      <c r="AN97" s="223">
        <f t="shared" si="0"/>
        <v>0</v>
      </c>
      <c r="AO97" s="224"/>
      <c r="AP97" s="224"/>
      <c r="AQ97" s="85" t="s">
        <v>79</v>
      </c>
      <c r="AR97" s="82"/>
      <c r="AS97" s="86">
        <v>0</v>
      </c>
      <c r="AT97" s="87">
        <f t="shared" si="1"/>
        <v>0</v>
      </c>
      <c r="AU97" s="88">
        <f>'SO03 VODÁREŇ - Búracie práce'!P123</f>
        <v>0</v>
      </c>
      <c r="AV97" s="87">
        <f>'SO03 VODÁREŇ - Búracie práce'!J33</f>
        <v>0</v>
      </c>
      <c r="AW97" s="87">
        <f>'SO03 VODÁREŇ - Búracie práce'!J34</f>
        <v>0</v>
      </c>
      <c r="AX97" s="87">
        <f>'SO03 VODÁREŇ - Búracie práce'!J35</f>
        <v>0</v>
      </c>
      <c r="AY97" s="87">
        <f>'SO03 VODÁREŇ - Búracie práce'!J36</f>
        <v>0</v>
      </c>
      <c r="AZ97" s="87">
        <f>'SO03 VODÁREŇ - Búracie práce'!F33</f>
        <v>0</v>
      </c>
      <c r="BA97" s="87">
        <f>'SO03 VODÁREŇ - Búracie práce'!F34</f>
        <v>0</v>
      </c>
      <c r="BB97" s="87">
        <f>'SO03 VODÁREŇ - Búracie práce'!F35</f>
        <v>0</v>
      </c>
      <c r="BC97" s="87">
        <f>'SO03 VODÁREŇ - Búracie práce'!F36</f>
        <v>0</v>
      </c>
      <c r="BD97" s="89">
        <f>'SO03 VODÁREŇ - Búracie práce'!F37</f>
        <v>0</v>
      </c>
      <c r="BT97" s="90" t="s">
        <v>80</v>
      </c>
      <c r="BV97" s="90" t="s">
        <v>75</v>
      </c>
      <c r="BW97" s="90" t="s">
        <v>84</v>
      </c>
      <c r="BX97" s="90" t="s">
        <v>4</v>
      </c>
      <c r="CL97" s="90" t="s">
        <v>1</v>
      </c>
      <c r="CM97" s="90" t="s">
        <v>73</v>
      </c>
    </row>
    <row r="98" spans="1:91" s="7" customFormat="1" ht="24.75" customHeight="1">
      <c r="A98" s="81" t="s">
        <v>77</v>
      </c>
      <c r="B98" s="82"/>
      <c r="C98" s="83"/>
      <c r="D98" s="225"/>
      <c r="E98" s="225"/>
      <c r="F98" s="225"/>
      <c r="G98" s="225"/>
      <c r="H98" s="225"/>
      <c r="I98" s="84"/>
      <c r="J98" s="225" t="s">
        <v>1062</v>
      </c>
      <c r="K98" s="225"/>
      <c r="L98" s="225"/>
      <c r="M98" s="225"/>
      <c r="N98" s="225"/>
      <c r="O98" s="225"/>
      <c r="P98" s="225"/>
      <c r="Q98" s="225"/>
      <c r="R98" s="225"/>
      <c r="S98" s="225"/>
      <c r="T98" s="225"/>
      <c r="U98" s="225"/>
      <c r="V98" s="225"/>
      <c r="W98" s="225"/>
      <c r="X98" s="225"/>
      <c r="Y98" s="225"/>
      <c r="Z98" s="225"/>
      <c r="AA98" s="225"/>
      <c r="AB98" s="225"/>
      <c r="AC98" s="225"/>
      <c r="AD98" s="225"/>
      <c r="AE98" s="225"/>
      <c r="AF98" s="225"/>
      <c r="AG98" s="223">
        <f>'SO03 VODÁREŇ - Nový stav'!J30</f>
        <v>0</v>
      </c>
      <c r="AH98" s="224"/>
      <c r="AI98" s="224"/>
      <c r="AJ98" s="224"/>
      <c r="AK98" s="224"/>
      <c r="AL98" s="224"/>
      <c r="AM98" s="224"/>
      <c r="AN98" s="223">
        <f t="shared" si="0"/>
        <v>0</v>
      </c>
      <c r="AO98" s="224"/>
      <c r="AP98" s="224"/>
      <c r="AQ98" s="85" t="s">
        <v>79</v>
      </c>
      <c r="AR98" s="82"/>
      <c r="AS98" s="86">
        <v>0</v>
      </c>
      <c r="AT98" s="87">
        <f t="shared" si="1"/>
        <v>0</v>
      </c>
      <c r="AU98" s="88">
        <f>'SO03 VODÁREŇ - Nový stav'!P131</f>
        <v>0</v>
      </c>
      <c r="AV98" s="87">
        <f>'SO03 VODÁREŇ - Nový stav'!J33</f>
        <v>0</v>
      </c>
      <c r="AW98" s="87">
        <f>'SO03 VODÁREŇ - Nový stav'!J34</f>
        <v>0</v>
      </c>
      <c r="AX98" s="87">
        <f>'SO03 VODÁREŇ - Nový stav'!J35</f>
        <v>0</v>
      </c>
      <c r="AY98" s="87">
        <f>'SO03 VODÁREŇ - Nový stav'!J36</f>
        <v>0</v>
      </c>
      <c r="AZ98" s="87">
        <f>'SO03 VODÁREŇ - Nový stav'!F33</f>
        <v>0</v>
      </c>
      <c r="BA98" s="87">
        <f>'SO03 VODÁREŇ - Nový stav'!F34</f>
        <v>0</v>
      </c>
      <c r="BB98" s="87">
        <f>'SO03 VODÁREŇ - Nový stav'!F35</f>
        <v>0</v>
      </c>
      <c r="BC98" s="87">
        <f>'SO03 VODÁREŇ - Nový stav'!F36</f>
        <v>0</v>
      </c>
      <c r="BD98" s="89">
        <f>'SO03 VODÁREŇ - Nový stav'!F37</f>
        <v>0</v>
      </c>
      <c r="BT98" s="90" t="s">
        <v>80</v>
      </c>
      <c r="BV98" s="90" t="s">
        <v>75</v>
      </c>
      <c r="BW98" s="90" t="s">
        <v>85</v>
      </c>
      <c r="BX98" s="90" t="s">
        <v>4</v>
      </c>
      <c r="CL98" s="90" t="s">
        <v>1</v>
      </c>
      <c r="CM98" s="90" t="s">
        <v>73</v>
      </c>
    </row>
    <row r="99" spans="1:91" s="7" customFormat="1" ht="24.75" customHeight="1">
      <c r="A99" s="81" t="s">
        <v>77</v>
      </c>
      <c r="B99" s="82"/>
      <c r="C99" s="83"/>
      <c r="D99" s="225"/>
      <c r="E99" s="225"/>
      <c r="F99" s="225"/>
      <c r="G99" s="225"/>
      <c r="H99" s="225"/>
      <c r="I99" s="84"/>
      <c r="J99" s="225" t="s">
        <v>86</v>
      </c>
      <c r="K99" s="225"/>
      <c r="L99" s="225"/>
      <c r="M99" s="225"/>
      <c r="N99" s="225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225"/>
      <c r="AC99" s="225"/>
      <c r="AD99" s="225"/>
      <c r="AE99" s="225"/>
      <c r="AF99" s="225"/>
      <c r="AG99" s="223">
        <f>'SO05 PERGOLA v záhrade'!J30</f>
        <v>0</v>
      </c>
      <c r="AH99" s="224"/>
      <c r="AI99" s="224"/>
      <c r="AJ99" s="224"/>
      <c r="AK99" s="224"/>
      <c r="AL99" s="224"/>
      <c r="AM99" s="224"/>
      <c r="AN99" s="223">
        <f t="shared" si="0"/>
        <v>0</v>
      </c>
      <c r="AO99" s="224"/>
      <c r="AP99" s="224"/>
      <c r="AQ99" s="85" t="s">
        <v>79</v>
      </c>
      <c r="AR99" s="82"/>
      <c r="AS99" s="91">
        <v>0</v>
      </c>
      <c r="AT99" s="92">
        <f t="shared" si="1"/>
        <v>0</v>
      </c>
      <c r="AU99" s="93">
        <f>'SO05 PERGOLA v záhrade'!P127</f>
        <v>0</v>
      </c>
      <c r="AV99" s="92">
        <f>'SO05 PERGOLA v záhrade'!J33</f>
        <v>0</v>
      </c>
      <c r="AW99" s="92">
        <f>'SO05 PERGOLA v záhrade'!J34</f>
        <v>0</v>
      </c>
      <c r="AX99" s="92">
        <f>'SO05 PERGOLA v záhrade'!J35</f>
        <v>0</v>
      </c>
      <c r="AY99" s="92">
        <f>'SO05 PERGOLA v záhrade'!J36</f>
        <v>0</v>
      </c>
      <c r="AZ99" s="92">
        <f>'SO05 PERGOLA v záhrade'!F33</f>
        <v>0</v>
      </c>
      <c r="BA99" s="92">
        <f>'SO05 PERGOLA v záhrade'!F34</f>
        <v>0</v>
      </c>
      <c r="BB99" s="92">
        <f>'SO05 PERGOLA v záhrade'!F35</f>
        <v>0</v>
      </c>
      <c r="BC99" s="92">
        <f>'SO05 PERGOLA v záhrade'!F36</f>
        <v>0</v>
      </c>
      <c r="BD99" s="94">
        <f>'SO05 PERGOLA v záhrade'!F37</f>
        <v>0</v>
      </c>
      <c r="BT99" s="90" t="s">
        <v>80</v>
      </c>
      <c r="BV99" s="90" t="s">
        <v>75</v>
      </c>
      <c r="BW99" s="90" t="s">
        <v>87</v>
      </c>
      <c r="BX99" s="90" t="s">
        <v>4</v>
      </c>
      <c r="CL99" s="90" t="s">
        <v>1</v>
      </c>
      <c r="CM99" s="90" t="s">
        <v>73</v>
      </c>
    </row>
    <row r="100" spans="1:91" s="2" customFormat="1" ht="30" customHeight="1">
      <c r="A100" s="31"/>
      <c r="B100" s="32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31"/>
      <c r="V100" s="31"/>
      <c r="W100" s="31"/>
      <c r="X100" s="31"/>
      <c r="Y100" s="31"/>
      <c r="Z100" s="31"/>
      <c r="AA100" s="31"/>
      <c r="AB100" s="31"/>
      <c r="AC100" s="31"/>
      <c r="AD100" s="31"/>
      <c r="AE100" s="31"/>
      <c r="AF100" s="31"/>
      <c r="AG100" s="31"/>
      <c r="AH100" s="31"/>
      <c r="AI100" s="31"/>
      <c r="AJ100" s="31"/>
      <c r="AK100" s="31"/>
      <c r="AL100" s="31"/>
      <c r="AM100" s="31"/>
      <c r="AN100" s="31"/>
      <c r="AO100" s="31"/>
      <c r="AP100" s="31"/>
      <c r="AQ100" s="31"/>
      <c r="AR100" s="32"/>
      <c r="AS100" s="31"/>
      <c r="AT100" s="31"/>
      <c r="AU100" s="31"/>
      <c r="AV100" s="31"/>
      <c r="AW100" s="31"/>
      <c r="AX100" s="31"/>
      <c r="AY100" s="31"/>
      <c r="AZ100" s="31"/>
      <c r="BA100" s="31"/>
      <c r="BB100" s="31"/>
      <c r="BC100" s="31"/>
      <c r="BD100" s="31"/>
      <c r="BE100" s="31"/>
    </row>
    <row r="101" spans="1:91" s="2" customFormat="1" ht="6.95" customHeight="1">
      <c r="A101" s="31"/>
      <c r="B101" s="49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  <c r="AA101" s="50"/>
      <c r="AB101" s="50"/>
      <c r="AC101" s="50"/>
      <c r="AD101" s="50"/>
      <c r="AE101" s="50"/>
      <c r="AF101" s="50"/>
      <c r="AG101" s="50"/>
      <c r="AH101" s="50"/>
      <c r="AI101" s="50"/>
      <c r="AJ101" s="50"/>
      <c r="AK101" s="50"/>
      <c r="AL101" s="50"/>
      <c r="AM101" s="50"/>
      <c r="AN101" s="50"/>
      <c r="AO101" s="50"/>
      <c r="AP101" s="50"/>
      <c r="AQ101" s="50"/>
      <c r="AR101" s="32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</row>
  </sheetData>
  <mergeCells count="58"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AG94:AM94"/>
    <mergeCell ref="AN94:AP94"/>
    <mergeCell ref="D96:H96"/>
    <mergeCell ref="AG96:AM96"/>
    <mergeCell ref="AN96:AP96"/>
    <mergeCell ref="AN97:AP97"/>
    <mergeCell ref="D97:H97"/>
    <mergeCell ref="J97:AF97"/>
    <mergeCell ref="AG97:AM97"/>
    <mergeCell ref="D98:H98"/>
    <mergeCell ref="J98:AF98"/>
    <mergeCell ref="AN99:AP99"/>
    <mergeCell ref="AG99:AM99"/>
    <mergeCell ref="D99:H99"/>
    <mergeCell ref="J99:AF99"/>
    <mergeCell ref="AK30:AO30"/>
    <mergeCell ref="L30:P30"/>
    <mergeCell ref="W30:AE30"/>
    <mergeCell ref="L31:P31"/>
    <mergeCell ref="AN98:AP98"/>
    <mergeCell ref="AG98:AM98"/>
    <mergeCell ref="J96:AF96"/>
    <mergeCell ref="L85:AO85"/>
    <mergeCell ref="AM87:AN87"/>
    <mergeCell ref="AM89:AP8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</mergeCells>
  <hyperlinks>
    <hyperlink ref="A95" location="'475_2024 - SO01 TANYA - B...'!C2" display="/"/>
    <hyperlink ref="A96" location="'476_2024 - SO01 TANYA - N...'!C2" display="/"/>
    <hyperlink ref="A97" location="'478_2024 - SO02 VODÁREŇ -...'!C2" display="/"/>
    <hyperlink ref="A98" location="'479_2024 - SO02 VODÁREŇ -...'!C2" display="/"/>
    <hyperlink ref="A99" location="'481_2024 - SO05 PERGOLA V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5"/>
  <sheetViews>
    <sheetView showGridLines="0" workbookViewId="0">
      <selection activeCell="E10" sqref="E1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81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5" customHeight="1">
      <c r="B4" s="19"/>
      <c r="D4" s="20" t="s">
        <v>88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43" t="str">
        <f>'Rekapitulácia stavby'!K6</f>
        <v>,,Living Lab,, Dropie</v>
      </c>
      <c r="F7" s="244"/>
      <c r="G7" s="244"/>
      <c r="H7" s="244"/>
      <c r="L7" s="19"/>
    </row>
    <row r="8" spans="1:46" s="2" customFormat="1" ht="12" customHeight="1">
      <c r="A8" s="31"/>
      <c r="B8" s="32"/>
      <c r="C8" s="31"/>
      <c r="D8" s="26" t="s">
        <v>89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3" t="s">
        <v>78</v>
      </c>
      <c r="F9" s="242"/>
      <c r="G9" s="242"/>
      <c r="H9" s="242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5" t="str">
        <f>'Rekapitulácia stavby'!E14</f>
        <v>Vyplň údaj</v>
      </c>
      <c r="F18" s="215"/>
      <c r="G18" s="215"/>
      <c r="H18" s="215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9" t="s">
        <v>1</v>
      </c>
      <c r="F27" s="219"/>
      <c r="G27" s="219"/>
      <c r="H27" s="219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ROUND(J126,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0" t="s">
        <v>37</v>
      </c>
      <c r="E33" s="37" t="s">
        <v>38</v>
      </c>
      <c r="F33" s="101">
        <f>ROUND((SUM(BE126:BE264)),  2)</f>
        <v>0</v>
      </c>
      <c r="G33" s="102"/>
      <c r="H33" s="102"/>
      <c r="I33" s="103">
        <v>0.2</v>
      </c>
      <c r="J33" s="101">
        <f>ROUND(((SUM(BE126:BE264))*I33),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39</v>
      </c>
      <c r="F34" s="101">
        <f>ROUND((SUM(BF126:BF264)),  2)</f>
        <v>0</v>
      </c>
      <c r="G34" s="102"/>
      <c r="H34" s="102"/>
      <c r="I34" s="103">
        <v>0.2</v>
      </c>
      <c r="J34" s="101">
        <f>ROUND(((SUM(BF126:BF264))*I34),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40</v>
      </c>
      <c r="F35" s="104">
        <f>ROUND((SUM(BG126:BG264)),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ROUND((SUM(BH126:BH264)),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42</v>
      </c>
      <c r="F37" s="101">
        <f>ROUND((SUM(BI126:BI264)),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3" t="str">
        <f>E7</f>
        <v>,,Living Lab,, Dropie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3" t="str">
        <f>E9</f>
        <v>SO01 TANYA - Búracie práce</v>
      </c>
      <c r="F87" s="242"/>
      <c r="G87" s="242"/>
      <c r="H87" s="242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91</v>
      </c>
      <c r="D94" s="106"/>
      <c r="E94" s="106"/>
      <c r="F94" s="106"/>
      <c r="G94" s="106"/>
      <c r="H94" s="106"/>
      <c r="I94" s="106"/>
      <c r="J94" s="115" t="s">
        <v>92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93</v>
      </c>
      <c r="D96" s="31"/>
      <c r="E96" s="31"/>
      <c r="F96" s="31"/>
      <c r="G96" s="31"/>
      <c r="H96" s="31"/>
      <c r="I96" s="31"/>
      <c r="J96" s="73">
        <f>J126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94</v>
      </c>
    </row>
    <row r="97" spans="1:31" s="9" customFormat="1" ht="24.95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J127</f>
        <v>0</v>
      </c>
      <c r="L97" s="117"/>
    </row>
    <row r="98" spans="1:31" s="10" customFormat="1" ht="19.899999999999999" customHeight="1">
      <c r="B98" s="121"/>
      <c r="D98" s="122" t="s">
        <v>96</v>
      </c>
      <c r="E98" s="123"/>
      <c r="F98" s="123"/>
      <c r="G98" s="123"/>
      <c r="H98" s="123"/>
      <c r="I98" s="123"/>
      <c r="J98" s="124">
        <f>J128</f>
        <v>0</v>
      </c>
      <c r="L98" s="121"/>
    </row>
    <row r="99" spans="1:31" s="10" customFormat="1" ht="19.899999999999999" customHeight="1">
      <c r="B99" s="121"/>
      <c r="D99" s="122" t="s">
        <v>97</v>
      </c>
      <c r="E99" s="123"/>
      <c r="F99" s="123"/>
      <c r="G99" s="123"/>
      <c r="H99" s="123"/>
      <c r="I99" s="123"/>
      <c r="J99" s="124">
        <f>J131</f>
        <v>0</v>
      </c>
      <c r="L99" s="121"/>
    </row>
    <row r="100" spans="1:31" s="9" customFormat="1" ht="24.95" customHeight="1">
      <c r="B100" s="117"/>
      <c r="D100" s="118" t="s">
        <v>98</v>
      </c>
      <c r="E100" s="119"/>
      <c r="F100" s="119"/>
      <c r="G100" s="119"/>
      <c r="H100" s="119"/>
      <c r="I100" s="119"/>
      <c r="J100" s="120">
        <f>J204</f>
        <v>0</v>
      </c>
      <c r="L100" s="117"/>
    </row>
    <row r="101" spans="1:31" s="10" customFormat="1" ht="19.899999999999999" customHeight="1">
      <c r="B101" s="121"/>
      <c r="D101" s="122" t="s">
        <v>99</v>
      </c>
      <c r="E101" s="123"/>
      <c r="F101" s="123"/>
      <c r="G101" s="123"/>
      <c r="H101" s="123"/>
      <c r="I101" s="123"/>
      <c r="J101" s="124">
        <f>J205</f>
        <v>0</v>
      </c>
      <c r="L101" s="121"/>
    </row>
    <row r="102" spans="1:31" s="10" customFormat="1" ht="19.899999999999999" customHeight="1">
      <c r="B102" s="121"/>
      <c r="D102" s="122" t="s">
        <v>100</v>
      </c>
      <c r="E102" s="123"/>
      <c r="F102" s="123"/>
      <c r="G102" s="123"/>
      <c r="H102" s="123"/>
      <c r="I102" s="123"/>
      <c r="J102" s="124">
        <f>J209</f>
        <v>0</v>
      </c>
      <c r="L102" s="121"/>
    </row>
    <row r="103" spans="1:31" s="10" customFormat="1" ht="19.899999999999999" customHeight="1">
      <c r="B103" s="121"/>
      <c r="D103" s="122" t="s">
        <v>101</v>
      </c>
      <c r="E103" s="123"/>
      <c r="F103" s="123"/>
      <c r="G103" s="123"/>
      <c r="H103" s="123"/>
      <c r="I103" s="123"/>
      <c r="J103" s="124">
        <f>J218</f>
        <v>0</v>
      </c>
      <c r="L103" s="121"/>
    </row>
    <row r="104" spans="1:31" s="10" customFormat="1" ht="19.899999999999999" customHeight="1">
      <c r="B104" s="121"/>
      <c r="D104" s="122" t="s">
        <v>102</v>
      </c>
      <c r="E104" s="123"/>
      <c r="F104" s="123"/>
      <c r="G104" s="123"/>
      <c r="H104" s="123"/>
      <c r="I104" s="123"/>
      <c r="J104" s="124">
        <f>J224</f>
        <v>0</v>
      </c>
      <c r="L104" s="121"/>
    </row>
    <row r="105" spans="1:31" s="10" customFormat="1" ht="19.899999999999999" customHeight="1">
      <c r="B105" s="121"/>
      <c r="D105" s="122" t="s">
        <v>103</v>
      </c>
      <c r="E105" s="123"/>
      <c r="F105" s="123"/>
      <c r="G105" s="123"/>
      <c r="H105" s="123"/>
      <c r="I105" s="123"/>
      <c r="J105" s="124">
        <f>J227</f>
        <v>0</v>
      </c>
      <c r="L105" s="121"/>
    </row>
    <row r="106" spans="1:31" s="10" customFormat="1" ht="19.899999999999999" customHeight="1">
      <c r="B106" s="121"/>
      <c r="D106" s="122" t="s">
        <v>104</v>
      </c>
      <c r="E106" s="123"/>
      <c r="F106" s="123"/>
      <c r="G106" s="123"/>
      <c r="H106" s="123"/>
      <c r="I106" s="123"/>
      <c r="J106" s="124">
        <f>J262</f>
        <v>0</v>
      </c>
      <c r="L106" s="121"/>
    </row>
    <row r="107" spans="1:31" s="2" customFormat="1" ht="21.75" customHeight="1">
      <c r="A107" s="31"/>
      <c r="B107" s="32"/>
      <c r="C107" s="31"/>
      <c r="D107" s="31"/>
      <c r="E107" s="31"/>
      <c r="F107" s="31"/>
      <c r="G107" s="31"/>
      <c r="H107" s="31"/>
      <c r="I107" s="31"/>
      <c r="J107" s="31"/>
      <c r="K107" s="31"/>
      <c r="L107" s="44"/>
      <c r="S107" s="31"/>
      <c r="T107" s="31"/>
      <c r="U107" s="31"/>
      <c r="V107" s="31"/>
      <c r="W107" s="31"/>
      <c r="X107" s="31"/>
      <c r="Y107" s="31"/>
      <c r="Z107" s="31"/>
      <c r="AA107" s="31"/>
      <c r="AB107" s="31"/>
      <c r="AC107" s="31"/>
      <c r="AD107" s="31"/>
      <c r="AE107" s="31"/>
    </row>
    <row r="108" spans="1:31" s="2" customFormat="1" ht="6.95" customHeight="1">
      <c r="A108" s="31"/>
      <c r="B108" s="49"/>
      <c r="C108" s="50"/>
      <c r="D108" s="50"/>
      <c r="E108" s="50"/>
      <c r="F108" s="50"/>
      <c r="G108" s="50"/>
      <c r="H108" s="50"/>
      <c r="I108" s="50"/>
      <c r="J108" s="50"/>
      <c r="K108" s="50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12" spans="1:31" s="2" customFormat="1" ht="6.95" customHeight="1">
      <c r="A112" s="31"/>
      <c r="B112" s="51"/>
      <c r="C112" s="52"/>
      <c r="D112" s="52"/>
      <c r="E112" s="52"/>
      <c r="F112" s="52"/>
      <c r="G112" s="52"/>
      <c r="H112" s="52"/>
      <c r="I112" s="52"/>
      <c r="J112" s="52"/>
      <c r="K112" s="52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3" s="2" customFormat="1" ht="24.95" customHeight="1">
      <c r="A113" s="31"/>
      <c r="B113" s="32"/>
      <c r="C113" s="20" t="s">
        <v>105</v>
      </c>
      <c r="D113" s="31"/>
      <c r="E113" s="31"/>
      <c r="F113" s="31"/>
      <c r="G113" s="31"/>
      <c r="H113" s="31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6.95" customHeight="1">
      <c r="A114" s="31"/>
      <c r="B114" s="32"/>
      <c r="C114" s="31"/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12" customHeight="1">
      <c r="A115" s="31"/>
      <c r="B115" s="32"/>
      <c r="C115" s="26" t="s">
        <v>13</v>
      </c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6.5" customHeight="1">
      <c r="A116" s="31"/>
      <c r="B116" s="32"/>
      <c r="C116" s="31"/>
      <c r="D116" s="31"/>
      <c r="E116" s="243" t="str">
        <f>E7</f>
        <v>,,Living Lab,, Dropie</v>
      </c>
      <c r="F116" s="244"/>
      <c r="G116" s="244"/>
      <c r="H116" s="244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2" customHeight="1">
      <c r="A117" s="31"/>
      <c r="B117" s="32"/>
      <c r="C117" s="26" t="s">
        <v>89</v>
      </c>
      <c r="D117" s="31"/>
      <c r="E117" s="31"/>
      <c r="F117" s="31"/>
      <c r="G117" s="31"/>
      <c r="H117" s="31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6.5" customHeight="1">
      <c r="A118" s="31"/>
      <c r="B118" s="32"/>
      <c r="C118" s="31"/>
      <c r="D118" s="31"/>
      <c r="E118" s="233" t="str">
        <f>E9</f>
        <v>SO01 TANYA - Búracie práce</v>
      </c>
      <c r="F118" s="242"/>
      <c r="G118" s="242"/>
      <c r="H118" s="242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12" customHeight="1">
      <c r="A120" s="31"/>
      <c r="B120" s="32"/>
      <c r="C120" s="26" t="s">
        <v>17</v>
      </c>
      <c r="D120" s="31"/>
      <c r="E120" s="31"/>
      <c r="F120" s="24" t="str">
        <f>F12</f>
        <v>Kolárovská 55, Zemianska Olča 946 14</v>
      </c>
      <c r="G120" s="31"/>
      <c r="H120" s="31"/>
      <c r="I120" s="26" t="s">
        <v>19</v>
      </c>
      <c r="J120" s="57" t="str">
        <f>IF(J12="","",J12)</f>
        <v>28. 3. 2024</v>
      </c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6.9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15.2" customHeight="1">
      <c r="A122" s="31"/>
      <c r="B122" s="32"/>
      <c r="C122" s="26" t="s">
        <v>21</v>
      </c>
      <c r="D122" s="31"/>
      <c r="E122" s="31"/>
      <c r="F122" s="24" t="str">
        <f>E15</f>
        <v>SEV SAŽP Dropie</v>
      </c>
      <c r="G122" s="31"/>
      <c r="H122" s="31"/>
      <c r="I122" s="26" t="s">
        <v>27</v>
      </c>
      <c r="J122" s="29" t="str">
        <f>E21</f>
        <v>ING. LIBOR STEHLÍK</v>
      </c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25</v>
      </c>
      <c r="D123" s="31"/>
      <c r="E123" s="31"/>
      <c r="F123" s="24" t="str">
        <f>IF(E18="","",E18)</f>
        <v>Vyplň údaj</v>
      </c>
      <c r="G123" s="31"/>
      <c r="H123" s="31"/>
      <c r="I123" s="26" t="s">
        <v>30</v>
      </c>
      <c r="J123" s="29" t="str">
        <f>E24</f>
        <v>Ing. Ján Koričanský</v>
      </c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0.3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11" customFormat="1" ht="29.25" customHeight="1">
      <c r="A125" s="125"/>
      <c r="B125" s="126"/>
      <c r="C125" s="127" t="s">
        <v>106</v>
      </c>
      <c r="D125" s="128" t="s">
        <v>58</v>
      </c>
      <c r="E125" s="128" t="s">
        <v>54</v>
      </c>
      <c r="F125" s="128" t="s">
        <v>55</v>
      </c>
      <c r="G125" s="128" t="s">
        <v>107</v>
      </c>
      <c r="H125" s="128" t="s">
        <v>108</v>
      </c>
      <c r="I125" s="128" t="s">
        <v>109</v>
      </c>
      <c r="J125" s="129" t="s">
        <v>92</v>
      </c>
      <c r="K125" s="130" t="s">
        <v>110</v>
      </c>
      <c r="L125" s="131"/>
      <c r="M125" s="64" t="s">
        <v>1</v>
      </c>
      <c r="N125" s="65" t="s">
        <v>37</v>
      </c>
      <c r="O125" s="65" t="s">
        <v>111</v>
      </c>
      <c r="P125" s="65" t="s">
        <v>112</v>
      </c>
      <c r="Q125" s="65" t="s">
        <v>113</v>
      </c>
      <c r="R125" s="65" t="s">
        <v>114</v>
      </c>
      <c r="S125" s="65" t="s">
        <v>115</v>
      </c>
      <c r="T125" s="66" t="s">
        <v>116</v>
      </c>
      <c r="U125" s="125"/>
      <c r="V125" s="125"/>
      <c r="W125" s="125"/>
      <c r="X125" s="125"/>
      <c r="Y125" s="125"/>
      <c r="Z125" s="125"/>
      <c r="AA125" s="125"/>
      <c r="AB125" s="125"/>
      <c r="AC125" s="125"/>
      <c r="AD125" s="125"/>
      <c r="AE125" s="125"/>
    </row>
    <row r="126" spans="1:63" s="2" customFormat="1" ht="22.9" customHeight="1">
      <c r="A126" s="31"/>
      <c r="B126" s="32"/>
      <c r="C126" s="71" t="s">
        <v>93</v>
      </c>
      <c r="D126" s="31"/>
      <c r="E126" s="31"/>
      <c r="F126" s="31"/>
      <c r="G126" s="31"/>
      <c r="H126" s="31"/>
      <c r="I126" s="31"/>
      <c r="J126" s="132">
        <f>BK126</f>
        <v>0</v>
      </c>
      <c r="K126" s="31"/>
      <c r="L126" s="32"/>
      <c r="M126" s="67"/>
      <c r="N126" s="58"/>
      <c r="O126" s="68"/>
      <c r="P126" s="133">
        <f>P127+P204</f>
        <v>0</v>
      </c>
      <c r="Q126" s="68"/>
      <c r="R126" s="133">
        <f>R127+R204</f>
        <v>0</v>
      </c>
      <c r="S126" s="68"/>
      <c r="T126" s="134">
        <f>T127+T204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T126" s="16" t="s">
        <v>72</v>
      </c>
      <c r="AU126" s="16" t="s">
        <v>94</v>
      </c>
      <c r="BK126" s="135">
        <f>BK127+BK204</f>
        <v>0</v>
      </c>
    </row>
    <row r="127" spans="1:63" s="12" customFormat="1" ht="25.9" customHeight="1">
      <c r="B127" s="136"/>
      <c r="D127" s="137" t="s">
        <v>72</v>
      </c>
      <c r="E127" s="138" t="s">
        <v>117</v>
      </c>
      <c r="F127" s="138" t="s">
        <v>118</v>
      </c>
      <c r="I127" s="139"/>
      <c r="J127" s="140">
        <f>BK127</f>
        <v>0</v>
      </c>
      <c r="L127" s="136"/>
      <c r="M127" s="141"/>
      <c r="N127" s="142"/>
      <c r="O127" s="142"/>
      <c r="P127" s="143">
        <f>P128+P131</f>
        <v>0</v>
      </c>
      <c r="Q127" s="142"/>
      <c r="R127" s="143">
        <f>R128+R131</f>
        <v>0</v>
      </c>
      <c r="S127" s="142"/>
      <c r="T127" s="144">
        <f>T128+T131</f>
        <v>0</v>
      </c>
      <c r="AR127" s="137" t="s">
        <v>80</v>
      </c>
      <c r="AT127" s="145" t="s">
        <v>72</v>
      </c>
      <c r="AU127" s="145" t="s">
        <v>73</v>
      </c>
      <c r="AY127" s="137" t="s">
        <v>119</v>
      </c>
      <c r="BK127" s="146">
        <f>BK128+BK131</f>
        <v>0</v>
      </c>
    </row>
    <row r="128" spans="1:63" s="12" customFormat="1" ht="22.9" customHeight="1">
      <c r="B128" s="136"/>
      <c r="D128" s="137" t="s">
        <v>72</v>
      </c>
      <c r="E128" s="147" t="s">
        <v>80</v>
      </c>
      <c r="F128" s="147" t="s">
        <v>120</v>
      </c>
      <c r="I128" s="139"/>
      <c r="J128" s="148">
        <f>BK128</f>
        <v>0</v>
      </c>
      <c r="L128" s="136"/>
      <c r="M128" s="141"/>
      <c r="N128" s="142"/>
      <c r="O128" s="142"/>
      <c r="P128" s="143">
        <f>SUM(P129:P130)</f>
        <v>0</v>
      </c>
      <c r="Q128" s="142"/>
      <c r="R128" s="143">
        <f>SUM(R129:R130)</f>
        <v>0</v>
      </c>
      <c r="S128" s="142"/>
      <c r="T128" s="144">
        <f>SUM(T129:T130)</f>
        <v>0</v>
      </c>
      <c r="AR128" s="137" t="s">
        <v>80</v>
      </c>
      <c r="AT128" s="145" t="s">
        <v>72</v>
      </c>
      <c r="AU128" s="145" t="s">
        <v>80</v>
      </c>
      <c r="AY128" s="137" t="s">
        <v>119</v>
      </c>
      <c r="BK128" s="146">
        <f>SUM(BK129:BK130)</f>
        <v>0</v>
      </c>
    </row>
    <row r="129" spans="1:65" s="2" customFormat="1" ht="24.2" customHeight="1">
      <c r="A129" s="31"/>
      <c r="B129" s="149"/>
      <c r="C129" s="150" t="s">
        <v>80</v>
      </c>
      <c r="D129" s="150" t="s">
        <v>121</v>
      </c>
      <c r="E129" s="151" t="s">
        <v>122</v>
      </c>
      <c r="F129" s="152" t="s">
        <v>123</v>
      </c>
      <c r="G129" s="153" t="s">
        <v>124</v>
      </c>
      <c r="H129" s="154">
        <v>205</v>
      </c>
      <c r="I129" s="155"/>
      <c r="J129" s="156">
        <f>ROUND(I129*H129,2)</f>
        <v>0</v>
      </c>
      <c r="K129" s="157"/>
      <c r="L129" s="32"/>
      <c r="M129" s="158" t="s">
        <v>1</v>
      </c>
      <c r="N129" s="159" t="s">
        <v>39</v>
      </c>
      <c r="O129" s="60"/>
      <c r="P129" s="160">
        <f>O129*H129</f>
        <v>0</v>
      </c>
      <c r="Q129" s="160">
        <v>0</v>
      </c>
      <c r="R129" s="160">
        <f>Q129*H129</f>
        <v>0</v>
      </c>
      <c r="S129" s="160">
        <v>0</v>
      </c>
      <c r="T129" s="161">
        <f>S129*H129</f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125</v>
      </c>
      <c r="AT129" s="162" t="s">
        <v>121</v>
      </c>
      <c r="AU129" s="162" t="s">
        <v>126</v>
      </c>
      <c r="AY129" s="16" t="s">
        <v>119</v>
      </c>
      <c r="BE129" s="163">
        <f>IF(N129="základná",J129,0)</f>
        <v>0</v>
      </c>
      <c r="BF129" s="163">
        <f>IF(N129="znížená",J129,0)</f>
        <v>0</v>
      </c>
      <c r="BG129" s="163">
        <f>IF(N129="zákl. prenesená",J129,0)</f>
        <v>0</v>
      </c>
      <c r="BH129" s="163">
        <f>IF(N129="zníž. prenesená",J129,0)</f>
        <v>0</v>
      </c>
      <c r="BI129" s="163">
        <f>IF(N129="nulová",J129,0)</f>
        <v>0</v>
      </c>
      <c r="BJ129" s="16" t="s">
        <v>126</v>
      </c>
      <c r="BK129" s="163">
        <f>ROUND(I129*H129,2)</f>
        <v>0</v>
      </c>
      <c r="BL129" s="16" t="s">
        <v>125</v>
      </c>
      <c r="BM129" s="162" t="s">
        <v>127</v>
      </c>
    </row>
    <row r="130" spans="1:65" s="2" customFormat="1" ht="24.2" customHeight="1">
      <c r="A130" s="31"/>
      <c r="B130" s="149"/>
      <c r="C130" s="150" t="s">
        <v>126</v>
      </c>
      <c r="D130" s="150" t="s">
        <v>121</v>
      </c>
      <c r="E130" s="151" t="s">
        <v>128</v>
      </c>
      <c r="F130" s="152" t="s">
        <v>129</v>
      </c>
      <c r="G130" s="153" t="s">
        <v>124</v>
      </c>
      <c r="H130" s="154">
        <v>205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39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125</v>
      </c>
      <c r="AT130" s="162" t="s">
        <v>121</v>
      </c>
      <c r="AU130" s="162" t="s">
        <v>126</v>
      </c>
      <c r="AY130" s="16" t="s">
        <v>119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126</v>
      </c>
      <c r="BK130" s="163">
        <f>ROUND(I130*H130,2)</f>
        <v>0</v>
      </c>
      <c r="BL130" s="16" t="s">
        <v>125</v>
      </c>
      <c r="BM130" s="162" t="s">
        <v>130</v>
      </c>
    </row>
    <row r="131" spans="1:65" s="12" customFormat="1" ht="22.9" customHeight="1">
      <c r="B131" s="136"/>
      <c r="D131" s="137" t="s">
        <v>72</v>
      </c>
      <c r="E131" s="147" t="s">
        <v>131</v>
      </c>
      <c r="F131" s="147" t="s">
        <v>132</v>
      </c>
      <c r="I131" s="139"/>
      <c r="J131" s="148">
        <f>BK131</f>
        <v>0</v>
      </c>
      <c r="L131" s="136"/>
      <c r="M131" s="141"/>
      <c r="N131" s="142"/>
      <c r="O131" s="142"/>
      <c r="P131" s="143">
        <f>SUM(P132:P203)</f>
        <v>0</v>
      </c>
      <c r="Q131" s="142"/>
      <c r="R131" s="143">
        <f>SUM(R132:R203)</f>
        <v>0</v>
      </c>
      <c r="S131" s="142"/>
      <c r="T131" s="144">
        <f>SUM(T132:T203)</f>
        <v>0</v>
      </c>
      <c r="AR131" s="137" t="s">
        <v>80</v>
      </c>
      <c r="AT131" s="145" t="s">
        <v>72</v>
      </c>
      <c r="AU131" s="145" t="s">
        <v>80</v>
      </c>
      <c r="AY131" s="137" t="s">
        <v>119</v>
      </c>
      <c r="BK131" s="146">
        <f>SUM(BK132:BK203)</f>
        <v>0</v>
      </c>
    </row>
    <row r="132" spans="1:65" s="2" customFormat="1" ht="16.5" customHeight="1">
      <c r="A132" s="31"/>
      <c r="B132" s="149"/>
      <c r="C132" s="150" t="s">
        <v>133</v>
      </c>
      <c r="D132" s="150" t="s">
        <v>121</v>
      </c>
      <c r="E132" s="151" t="s">
        <v>134</v>
      </c>
      <c r="F132" s="152" t="s">
        <v>135</v>
      </c>
      <c r="G132" s="153" t="s">
        <v>124</v>
      </c>
      <c r="H132" s="154">
        <v>320</v>
      </c>
      <c r="I132" s="155"/>
      <c r="J132" s="156">
        <f t="shared" ref="J132:J137" si="0"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 t="shared" ref="P132:P137" si="1">O132*H132</f>
        <v>0</v>
      </c>
      <c r="Q132" s="160">
        <v>0</v>
      </c>
      <c r="R132" s="160">
        <f t="shared" ref="R132:R137" si="2">Q132*H132</f>
        <v>0</v>
      </c>
      <c r="S132" s="160">
        <v>0</v>
      </c>
      <c r="T132" s="161">
        <f t="shared" ref="T132:T137" si="3"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125</v>
      </c>
      <c r="AT132" s="162" t="s">
        <v>121</v>
      </c>
      <c r="AU132" s="162" t="s">
        <v>126</v>
      </c>
      <c r="AY132" s="16" t="s">
        <v>119</v>
      </c>
      <c r="BE132" s="163">
        <f t="shared" ref="BE132:BE137" si="4">IF(N132="základná",J132,0)</f>
        <v>0</v>
      </c>
      <c r="BF132" s="163">
        <f t="shared" ref="BF132:BF137" si="5">IF(N132="znížená",J132,0)</f>
        <v>0</v>
      </c>
      <c r="BG132" s="163">
        <f t="shared" ref="BG132:BG137" si="6">IF(N132="zákl. prenesená",J132,0)</f>
        <v>0</v>
      </c>
      <c r="BH132" s="163">
        <f t="shared" ref="BH132:BH137" si="7">IF(N132="zníž. prenesená",J132,0)</f>
        <v>0</v>
      </c>
      <c r="BI132" s="163">
        <f t="shared" ref="BI132:BI137" si="8">IF(N132="nulová",J132,0)</f>
        <v>0</v>
      </c>
      <c r="BJ132" s="16" t="s">
        <v>126</v>
      </c>
      <c r="BK132" s="163">
        <f t="shared" ref="BK132:BK137" si="9">ROUND(I132*H132,2)</f>
        <v>0</v>
      </c>
      <c r="BL132" s="16" t="s">
        <v>125</v>
      </c>
      <c r="BM132" s="162" t="s">
        <v>136</v>
      </c>
    </row>
    <row r="133" spans="1:65" s="2" customFormat="1" ht="24.2" customHeight="1">
      <c r="A133" s="31"/>
      <c r="B133" s="149"/>
      <c r="C133" s="150" t="s">
        <v>125</v>
      </c>
      <c r="D133" s="150" t="s">
        <v>121</v>
      </c>
      <c r="E133" s="151" t="s">
        <v>137</v>
      </c>
      <c r="F133" s="152" t="s">
        <v>138</v>
      </c>
      <c r="G133" s="153" t="s">
        <v>124</v>
      </c>
      <c r="H133" s="154">
        <v>246.6</v>
      </c>
      <c r="I133" s="155"/>
      <c r="J133" s="156">
        <f t="shared" si="0"/>
        <v>0</v>
      </c>
      <c r="K133" s="157"/>
      <c r="L133" s="32"/>
      <c r="M133" s="158" t="s">
        <v>1</v>
      </c>
      <c r="N133" s="159" t="s">
        <v>39</v>
      </c>
      <c r="O133" s="60"/>
      <c r="P133" s="160">
        <f t="shared" si="1"/>
        <v>0</v>
      </c>
      <c r="Q133" s="160">
        <v>0</v>
      </c>
      <c r="R133" s="160">
        <f t="shared" si="2"/>
        <v>0</v>
      </c>
      <c r="S133" s="160">
        <v>0</v>
      </c>
      <c r="T133" s="161">
        <f t="shared" si="3"/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125</v>
      </c>
      <c r="AT133" s="162" t="s">
        <v>121</v>
      </c>
      <c r="AU133" s="162" t="s">
        <v>126</v>
      </c>
      <c r="AY133" s="16" t="s">
        <v>119</v>
      </c>
      <c r="BE133" s="163">
        <f t="shared" si="4"/>
        <v>0</v>
      </c>
      <c r="BF133" s="163">
        <f t="shared" si="5"/>
        <v>0</v>
      </c>
      <c r="BG133" s="163">
        <f t="shared" si="6"/>
        <v>0</v>
      </c>
      <c r="BH133" s="163">
        <f t="shared" si="7"/>
        <v>0</v>
      </c>
      <c r="BI133" s="163">
        <f t="shared" si="8"/>
        <v>0</v>
      </c>
      <c r="BJ133" s="16" t="s">
        <v>126</v>
      </c>
      <c r="BK133" s="163">
        <f t="shared" si="9"/>
        <v>0</v>
      </c>
      <c r="BL133" s="16" t="s">
        <v>125</v>
      </c>
      <c r="BM133" s="162" t="s">
        <v>139</v>
      </c>
    </row>
    <row r="134" spans="1:65" s="2" customFormat="1" ht="24.2" customHeight="1">
      <c r="A134" s="31"/>
      <c r="B134" s="149"/>
      <c r="C134" s="150" t="s">
        <v>140</v>
      </c>
      <c r="D134" s="150" t="s">
        <v>121</v>
      </c>
      <c r="E134" s="151" t="s">
        <v>141</v>
      </c>
      <c r="F134" s="152" t="s">
        <v>142</v>
      </c>
      <c r="G134" s="153" t="s">
        <v>124</v>
      </c>
      <c r="H134" s="154">
        <v>246.6</v>
      </c>
      <c r="I134" s="155"/>
      <c r="J134" s="156">
        <f t="shared" si="0"/>
        <v>0</v>
      </c>
      <c r="K134" s="157"/>
      <c r="L134" s="32"/>
      <c r="M134" s="158" t="s">
        <v>1</v>
      </c>
      <c r="N134" s="159" t="s">
        <v>39</v>
      </c>
      <c r="O134" s="60"/>
      <c r="P134" s="160">
        <f t="shared" si="1"/>
        <v>0</v>
      </c>
      <c r="Q134" s="160">
        <v>0</v>
      </c>
      <c r="R134" s="160">
        <f t="shared" si="2"/>
        <v>0</v>
      </c>
      <c r="S134" s="160">
        <v>0</v>
      </c>
      <c r="T134" s="161">
        <f t="shared" si="3"/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125</v>
      </c>
      <c r="AT134" s="162" t="s">
        <v>121</v>
      </c>
      <c r="AU134" s="162" t="s">
        <v>126</v>
      </c>
      <c r="AY134" s="16" t="s">
        <v>119</v>
      </c>
      <c r="BE134" s="163">
        <f t="shared" si="4"/>
        <v>0</v>
      </c>
      <c r="BF134" s="163">
        <f t="shared" si="5"/>
        <v>0</v>
      </c>
      <c r="BG134" s="163">
        <f t="shared" si="6"/>
        <v>0</v>
      </c>
      <c r="BH134" s="163">
        <f t="shared" si="7"/>
        <v>0</v>
      </c>
      <c r="BI134" s="163">
        <f t="shared" si="8"/>
        <v>0</v>
      </c>
      <c r="BJ134" s="16" t="s">
        <v>126</v>
      </c>
      <c r="BK134" s="163">
        <f t="shared" si="9"/>
        <v>0</v>
      </c>
      <c r="BL134" s="16" t="s">
        <v>125</v>
      </c>
      <c r="BM134" s="162" t="s">
        <v>143</v>
      </c>
    </row>
    <row r="135" spans="1:65" s="2" customFormat="1" ht="24.2" customHeight="1">
      <c r="A135" s="31"/>
      <c r="B135" s="149"/>
      <c r="C135" s="150" t="s">
        <v>144</v>
      </c>
      <c r="D135" s="150" t="s">
        <v>121</v>
      </c>
      <c r="E135" s="151" t="s">
        <v>145</v>
      </c>
      <c r="F135" s="152" t="s">
        <v>146</v>
      </c>
      <c r="G135" s="153" t="s">
        <v>124</v>
      </c>
      <c r="H135" s="154">
        <v>205</v>
      </c>
      <c r="I135" s="155"/>
      <c r="J135" s="156">
        <f t="shared" si="0"/>
        <v>0</v>
      </c>
      <c r="K135" s="157"/>
      <c r="L135" s="32"/>
      <c r="M135" s="158" t="s">
        <v>1</v>
      </c>
      <c r="N135" s="159" t="s">
        <v>39</v>
      </c>
      <c r="O135" s="60"/>
      <c r="P135" s="160">
        <f t="shared" si="1"/>
        <v>0</v>
      </c>
      <c r="Q135" s="160">
        <v>0</v>
      </c>
      <c r="R135" s="160">
        <f t="shared" si="2"/>
        <v>0</v>
      </c>
      <c r="S135" s="160">
        <v>0</v>
      </c>
      <c r="T135" s="161">
        <f t="shared" si="3"/>
        <v>0</v>
      </c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  <c r="AR135" s="162" t="s">
        <v>125</v>
      </c>
      <c r="AT135" s="162" t="s">
        <v>121</v>
      </c>
      <c r="AU135" s="162" t="s">
        <v>126</v>
      </c>
      <c r="AY135" s="16" t="s">
        <v>119</v>
      </c>
      <c r="BE135" s="163">
        <f t="shared" si="4"/>
        <v>0</v>
      </c>
      <c r="BF135" s="163">
        <f t="shared" si="5"/>
        <v>0</v>
      </c>
      <c r="BG135" s="163">
        <f t="shared" si="6"/>
        <v>0</v>
      </c>
      <c r="BH135" s="163">
        <f t="shared" si="7"/>
        <v>0</v>
      </c>
      <c r="BI135" s="163">
        <f t="shared" si="8"/>
        <v>0</v>
      </c>
      <c r="BJ135" s="16" t="s">
        <v>126</v>
      </c>
      <c r="BK135" s="163">
        <f t="shared" si="9"/>
        <v>0</v>
      </c>
      <c r="BL135" s="16" t="s">
        <v>125</v>
      </c>
      <c r="BM135" s="162" t="s">
        <v>147</v>
      </c>
    </row>
    <row r="136" spans="1:65" s="2" customFormat="1" ht="24.2" customHeight="1">
      <c r="A136" s="31"/>
      <c r="B136" s="149"/>
      <c r="C136" s="150" t="s">
        <v>148</v>
      </c>
      <c r="D136" s="150" t="s">
        <v>121</v>
      </c>
      <c r="E136" s="151" t="s">
        <v>149</v>
      </c>
      <c r="F136" s="152" t="s">
        <v>150</v>
      </c>
      <c r="G136" s="153" t="s">
        <v>124</v>
      </c>
      <c r="H136" s="154">
        <v>1</v>
      </c>
      <c r="I136" s="155"/>
      <c r="J136" s="156">
        <f t="shared" si="0"/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si="1"/>
        <v>0</v>
      </c>
      <c r="Q136" s="160">
        <v>0</v>
      </c>
      <c r="R136" s="160">
        <f t="shared" si="2"/>
        <v>0</v>
      </c>
      <c r="S136" s="160">
        <v>0</v>
      </c>
      <c r="T136" s="161">
        <f t="shared" si="3"/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125</v>
      </c>
      <c r="AT136" s="162" t="s">
        <v>121</v>
      </c>
      <c r="AU136" s="162" t="s">
        <v>126</v>
      </c>
      <c r="AY136" s="16" t="s">
        <v>119</v>
      </c>
      <c r="BE136" s="163">
        <f t="shared" si="4"/>
        <v>0</v>
      </c>
      <c r="BF136" s="163">
        <f t="shared" si="5"/>
        <v>0</v>
      </c>
      <c r="BG136" s="163">
        <f t="shared" si="6"/>
        <v>0</v>
      </c>
      <c r="BH136" s="163">
        <f t="shared" si="7"/>
        <v>0</v>
      </c>
      <c r="BI136" s="163">
        <f t="shared" si="8"/>
        <v>0</v>
      </c>
      <c r="BJ136" s="16" t="s">
        <v>126</v>
      </c>
      <c r="BK136" s="163">
        <f t="shared" si="9"/>
        <v>0</v>
      </c>
      <c r="BL136" s="16" t="s">
        <v>125</v>
      </c>
      <c r="BM136" s="162" t="s">
        <v>151</v>
      </c>
    </row>
    <row r="137" spans="1:65" s="2" customFormat="1" ht="16.5" customHeight="1">
      <c r="A137" s="31"/>
      <c r="B137" s="149"/>
      <c r="C137" s="150" t="s">
        <v>152</v>
      </c>
      <c r="D137" s="150" t="s">
        <v>121</v>
      </c>
      <c r="E137" s="151" t="s">
        <v>153</v>
      </c>
      <c r="F137" s="152" t="s">
        <v>154</v>
      </c>
      <c r="G137" s="153" t="s">
        <v>155</v>
      </c>
      <c r="H137" s="154">
        <v>7.1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125</v>
      </c>
      <c r="AT137" s="162" t="s">
        <v>121</v>
      </c>
      <c r="AU137" s="162" t="s">
        <v>126</v>
      </c>
      <c r="AY137" s="16" t="s">
        <v>119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126</v>
      </c>
      <c r="BK137" s="163">
        <f t="shared" si="9"/>
        <v>0</v>
      </c>
      <c r="BL137" s="16" t="s">
        <v>125</v>
      </c>
      <c r="BM137" s="162" t="s">
        <v>156</v>
      </c>
    </row>
    <row r="138" spans="1:65" s="13" customFormat="1">
      <c r="B138" s="164"/>
      <c r="D138" s="165" t="s">
        <v>157</v>
      </c>
      <c r="E138" s="166" t="s">
        <v>1</v>
      </c>
      <c r="F138" s="167" t="s">
        <v>158</v>
      </c>
      <c r="H138" s="168">
        <v>7.1</v>
      </c>
      <c r="I138" s="169"/>
      <c r="L138" s="164"/>
      <c r="M138" s="170"/>
      <c r="N138" s="171"/>
      <c r="O138" s="171"/>
      <c r="P138" s="171"/>
      <c r="Q138" s="171"/>
      <c r="R138" s="171"/>
      <c r="S138" s="171"/>
      <c r="T138" s="172"/>
      <c r="AT138" s="166" t="s">
        <v>157</v>
      </c>
      <c r="AU138" s="166" t="s">
        <v>126</v>
      </c>
      <c r="AV138" s="13" t="s">
        <v>126</v>
      </c>
      <c r="AW138" s="13" t="s">
        <v>29</v>
      </c>
      <c r="AX138" s="13" t="s">
        <v>73</v>
      </c>
      <c r="AY138" s="166" t="s">
        <v>119</v>
      </c>
    </row>
    <row r="139" spans="1:65" s="14" customFormat="1">
      <c r="B139" s="173"/>
      <c r="D139" s="165" t="s">
        <v>157</v>
      </c>
      <c r="E139" s="174" t="s">
        <v>1</v>
      </c>
      <c r="F139" s="175" t="s">
        <v>159</v>
      </c>
      <c r="H139" s="176">
        <v>7.1</v>
      </c>
      <c r="I139" s="177"/>
      <c r="L139" s="173"/>
      <c r="M139" s="178"/>
      <c r="N139" s="179"/>
      <c r="O139" s="179"/>
      <c r="P139" s="179"/>
      <c r="Q139" s="179"/>
      <c r="R139" s="179"/>
      <c r="S139" s="179"/>
      <c r="T139" s="180"/>
      <c r="AT139" s="174" t="s">
        <v>157</v>
      </c>
      <c r="AU139" s="174" t="s">
        <v>126</v>
      </c>
      <c r="AV139" s="14" t="s">
        <v>125</v>
      </c>
      <c r="AW139" s="14" t="s">
        <v>29</v>
      </c>
      <c r="AX139" s="14" t="s">
        <v>80</v>
      </c>
      <c r="AY139" s="174" t="s">
        <v>119</v>
      </c>
    </row>
    <row r="140" spans="1:65" s="2" customFormat="1" ht="24.2" customHeight="1">
      <c r="A140" s="31"/>
      <c r="B140" s="149"/>
      <c r="C140" s="150" t="s">
        <v>131</v>
      </c>
      <c r="D140" s="150" t="s">
        <v>121</v>
      </c>
      <c r="E140" s="151" t="s">
        <v>160</v>
      </c>
      <c r="F140" s="152" t="s">
        <v>161</v>
      </c>
      <c r="G140" s="153" t="s">
        <v>155</v>
      </c>
      <c r="H140" s="154">
        <v>0.64500000000000002</v>
      </c>
      <c r="I140" s="155"/>
      <c r="J140" s="156">
        <f>ROUND(I140*H140,2)</f>
        <v>0</v>
      </c>
      <c r="K140" s="157"/>
      <c r="L140" s="32"/>
      <c r="M140" s="158" t="s">
        <v>1</v>
      </c>
      <c r="N140" s="159" t="s">
        <v>39</v>
      </c>
      <c r="O140" s="60"/>
      <c r="P140" s="160">
        <f>O140*H140</f>
        <v>0</v>
      </c>
      <c r="Q140" s="160">
        <v>0</v>
      </c>
      <c r="R140" s="160">
        <f>Q140*H140</f>
        <v>0</v>
      </c>
      <c r="S140" s="160">
        <v>0</v>
      </c>
      <c r="T140" s="161">
        <f>S140*H140</f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125</v>
      </c>
      <c r="AT140" s="162" t="s">
        <v>121</v>
      </c>
      <c r="AU140" s="162" t="s">
        <v>126</v>
      </c>
      <c r="AY140" s="16" t="s">
        <v>119</v>
      </c>
      <c r="BE140" s="163">
        <f>IF(N140="základná",J140,0)</f>
        <v>0</v>
      </c>
      <c r="BF140" s="163">
        <f>IF(N140="znížená",J140,0)</f>
        <v>0</v>
      </c>
      <c r="BG140" s="163">
        <f>IF(N140="zákl. prenesená",J140,0)</f>
        <v>0</v>
      </c>
      <c r="BH140" s="163">
        <f>IF(N140="zníž. prenesená",J140,0)</f>
        <v>0</v>
      </c>
      <c r="BI140" s="163">
        <f>IF(N140="nulová",J140,0)</f>
        <v>0</v>
      </c>
      <c r="BJ140" s="16" t="s">
        <v>126</v>
      </c>
      <c r="BK140" s="163">
        <f>ROUND(I140*H140,2)</f>
        <v>0</v>
      </c>
      <c r="BL140" s="16" t="s">
        <v>125</v>
      </c>
      <c r="BM140" s="162" t="s">
        <v>162</v>
      </c>
    </row>
    <row r="141" spans="1:65" s="13" customFormat="1">
      <c r="B141" s="164"/>
      <c r="D141" s="165" t="s">
        <v>157</v>
      </c>
      <c r="E141" s="166" t="s">
        <v>1</v>
      </c>
      <c r="F141" s="167" t="s">
        <v>163</v>
      </c>
      <c r="H141" s="168">
        <v>0.64500000000000002</v>
      </c>
      <c r="I141" s="169"/>
      <c r="L141" s="164"/>
      <c r="M141" s="170"/>
      <c r="N141" s="171"/>
      <c r="O141" s="171"/>
      <c r="P141" s="171"/>
      <c r="Q141" s="171"/>
      <c r="R141" s="171"/>
      <c r="S141" s="171"/>
      <c r="T141" s="172"/>
      <c r="AT141" s="166" t="s">
        <v>157</v>
      </c>
      <c r="AU141" s="166" t="s">
        <v>126</v>
      </c>
      <c r="AV141" s="13" t="s">
        <v>126</v>
      </c>
      <c r="AW141" s="13" t="s">
        <v>29</v>
      </c>
      <c r="AX141" s="13" t="s">
        <v>73</v>
      </c>
      <c r="AY141" s="166" t="s">
        <v>119</v>
      </c>
    </row>
    <row r="142" spans="1:65" s="14" customFormat="1">
      <c r="B142" s="173"/>
      <c r="D142" s="165" t="s">
        <v>157</v>
      </c>
      <c r="E142" s="174" t="s">
        <v>1</v>
      </c>
      <c r="F142" s="175" t="s">
        <v>159</v>
      </c>
      <c r="H142" s="176">
        <v>0.64500000000000002</v>
      </c>
      <c r="I142" s="177"/>
      <c r="L142" s="173"/>
      <c r="M142" s="178"/>
      <c r="N142" s="179"/>
      <c r="O142" s="179"/>
      <c r="P142" s="179"/>
      <c r="Q142" s="179"/>
      <c r="R142" s="179"/>
      <c r="S142" s="179"/>
      <c r="T142" s="180"/>
      <c r="AT142" s="174" t="s">
        <v>157</v>
      </c>
      <c r="AU142" s="174" t="s">
        <v>126</v>
      </c>
      <c r="AV142" s="14" t="s">
        <v>125</v>
      </c>
      <c r="AW142" s="14" t="s">
        <v>29</v>
      </c>
      <c r="AX142" s="14" t="s">
        <v>80</v>
      </c>
      <c r="AY142" s="174" t="s">
        <v>119</v>
      </c>
    </row>
    <row r="143" spans="1:65" s="2" customFormat="1" ht="24.2" customHeight="1">
      <c r="A143" s="31"/>
      <c r="B143" s="149"/>
      <c r="C143" s="150" t="s">
        <v>164</v>
      </c>
      <c r="D143" s="150" t="s">
        <v>121</v>
      </c>
      <c r="E143" s="151" t="s">
        <v>165</v>
      </c>
      <c r="F143" s="152" t="s">
        <v>166</v>
      </c>
      <c r="G143" s="153" t="s">
        <v>155</v>
      </c>
      <c r="H143" s="154">
        <v>12.111000000000001</v>
      </c>
      <c r="I143" s="155"/>
      <c r="J143" s="156">
        <f>ROUND(I143*H143,2)</f>
        <v>0</v>
      </c>
      <c r="K143" s="157"/>
      <c r="L143" s="32"/>
      <c r="M143" s="158" t="s">
        <v>1</v>
      </c>
      <c r="N143" s="159" t="s">
        <v>39</v>
      </c>
      <c r="O143" s="60"/>
      <c r="P143" s="160">
        <f>O143*H143</f>
        <v>0</v>
      </c>
      <c r="Q143" s="160">
        <v>0</v>
      </c>
      <c r="R143" s="160">
        <f>Q143*H143</f>
        <v>0</v>
      </c>
      <c r="S143" s="160">
        <v>0</v>
      </c>
      <c r="T143" s="161">
        <f>S143*H143</f>
        <v>0</v>
      </c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R143" s="162" t="s">
        <v>125</v>
      </c>
      <c r="AT143" s="162" t="s">
        <v>121</v>
      </c>
      <c r="AU143" s="162" t="s">
        <v>126</v>
      </c>
      <c r="AY143" s="16" t="s">
        <v>119</v>
      </c>
      <c r="BE143" s="163">
        <f>IF(N143="základná",J143,0)</f>
        <v>0</v>
      </c>
      <c r="BF143" s="163">
        <f>IF(N143="znížená",J143,0)</f>
        <v>0</v>
      </c>
      <c r="BG143" s="163">
        <f>IF(N143="zákl. prenesená",J143,0)</f>
        <v>0</v>
      </c>
      <c r="BH143" s="163">
        <f>IF(N143="zníž. prenesená",J143,0)</f>
        <v>0</v>
      </c>
      <c r="BI143" s="163">
        <f>IF(N143="nulová",J143,0)</f>
        <v>0</v>
      </c>
      <c r="BJ143" s="16" t="s">
        <v>126</v>
      </c>
      <c r="BK143" s="163">
        <f>ROUND(I143*H143,2)</f>
        <v>0</v>
      </c>
      <c r="BL143" s="16" t="s">
        <v>125</v>
      </c>
      <c r="BM143" s="162" t="s">
        <v>167</v>
      </c>
    </row>
    <row r="144" spans="1:65" s="13" customFormat="1">
      <c r="B144" s="164"/>
      <c r="D144" s="165" t="s">
        <v>157</v>
      </c>
      <c r="E144" s="166" t="s">
        <v>1</v>
      </c>
      <c r="F144" s="167" t="s">
        <v>168</v>
      </c>
      <c r="H144" s="168">
        <v>1.802</v>
      </c>
      <c r="I144" s="169"/>
      <c r="L144" s="164"/>
      <c r="M144" s="170"/>
      <c r="N144" s="171"/>
      <c r="O144" s="171"/>
      <c r="P144" s="171"/>
      <c r="Q144" s="171"/>
      <c r="R144" s="171"/>
      <c r="S144" s="171"/>
      <c r="T144" s="172"/>
      <c r="AT144" s="166" t="s">
        <v>157</v>
      </c>
      <c r="AU144" s="166" t="s">
        <v>126</v>
      </c>
      <c r="AV144" s="13" t="s">
        <v>126</v>
      </c>
      <c r="AW144" s="13" t="s">
        <v>29</v>
      </c>
      <c r="AX144" s="13" t="s">
        <v>73</v>
      </c>
      <c r="AY144" s="166" t="s">
        <v>119</v>
      </c>
    </row>
    <row r="145" spans="1:65" s="13" customFormat="1">
      <c r="B145" s="164"/>
      <c r="D145" s="165" t="s">
        <v>157</v>
      </c>
      <c r="E145" s="166" t="s">
        <v>1</v>
      </c>
      <c r="F145" s="167" t="s">
        <v>169</v>
      </c>
      <c r="H145" s="168">
        <v>1.282</v>
      </c>
      <c r="I145" s="169"/>
      <c r="L145" s="164"/>
      <c r="M145" s="170"/>
      <c r="N145" s="171"/>
      <c r="O145" s="171"/>
      <c r="P145" s="171"/>
      <c r="Q145" s="171"/>
      <c r="R145" s="171"/>
      <c r="S145" s="171"/>
      <c r="T145" s="172"/>
      <c r="AT145" s="166" t="s">
        <v>157</v>
      </c>
      <c r="AU145" s="166" t="s">
        <v>126</v>
      </c>
      <c r="AV145" s="13" t="s">
        <v>126</v>
      </c>
      <c r="AW145" s="13" t="s">
        <v>29</v>
      </c>
      <c r="AX145" s="13" t="s">
        <v>73</v>
      </c>
      <c r="AY145" s="166" t="s">
        <v>119</v>
      </c>
    </row>
    <row r="146" spans="1:65" s="13" customFormat="1">
      <c r="B146" s="164"/>
      <c r="D146" s="165" t="s">
        <v>157</v>
      </c>
      <c r="E146" s="166" t="s">
        <v>1</v>
      </c>
      <c r="F146" s="167" t="s">
        <v>170</v>
      </c>
      <c r="H146" s="168">
        <v>2.7869999999999999</v>
      </c>
      <c r="I146" s="169"/>
      <c r="L146" s="164"/>
      <c r="M146" s="170"/>
      <c r="N146" s="171"/>
      <c r="O146" s="171"/>
      <c r="P146" s="171"/>
      <c r="Q146" s="171"/>
      <c r="R146" s="171"/>
      <c r="S146" s="171"/>
      <c r="T146" s="172"/>
      <c r="AT146" s="166" t="s">
        <v>157</v>
      </c>
      <c r="AU146" s="166" t="s">
        <v>126</v>
      </c>
      <c r="AV146" s="13" t="s">
        <v>126</v>
      </c>
      <c r="AW146" s="13" t="s">
        <v>29</v>
      </c>
      <c r="AX146" s="13" t="s">
        <v>73</v>
      </c>
      <c r="AY146" s="166" t="s">
        <v>119</v>
      </c>
    </row>
    <row r="147" spans="1:65" s="13" customFormat="1">
      <c r="B147" s="164"/>
      <c r="D147" s="165" t="s">
        <v>157</v>
      </c>
      <c r="E147" s="166" t="s">
        <v>1</v>
      </c>
      <c r="F147" s="167" t="s">
        <v>171</v>
      </c>
      <c r="H147" s="168">
        <v>6.24</v>
      </c>
      <c r="I147" s="169"/>
      <c r="L147" s="164"/>
      <c r="M147" s="170"/>
      <c r="N147" s="171"/>
      <c r="O147" s="171"/>
      <c r="P147" s="171"/>
      <c r="Q147" s="171"/>
      <c r="R147" s="171"/>
      <c r="S147" s="171"/>
      <c r="T147" s="172"/>
      <c r="AT147" s="166" t="s">
        <v>157</v>
      </c>
      <c r="AU147" s="166" t="s">
        <v>126</v>
      </c>
      <c r="AV147" s="13" t="s">
        <v>126</v>
      </c>
      <c r="AW147" s="13" t="s">
        <v>29</v>
      </c>
      <c r="AX147" s="13" t="s">
        <v>73</v>
      </c>
      <c r="AY147" s="166" t="s">
        <v>119</v>
      </c>
    </row>
    <row r="148" spans="1:65" s="14" customFormat="1">
      <c r="B148" s="173"/>
      <c r="D148" s="165" t="s">
        <v>157</v>
      </c>
      <c r="E148" s="174" t="s">
        <v>1</v>
      </c>
      <c r="F148" s="175" t="s">
        <v>159</v>
      </c>
      <c r="H148" s="176">
        <v>12.111000000000001</v>
      </c>
      <c r="I148" s="177"/>
      <c r="L148" s="173"/>
      <c r="M148" s="178"/>
      <c r="N148" s="179"/>
      <c r="O148" s="179"/>
      <c r="P148" s="179"/>
      <c r="Q148" s="179"/>
      <c r="R148" s="179"/>
      <c r="S148" s="179"/>
      <c r="T148" s="180"/>
      <c r="AT148" s="174" t="s">
        <v>157</v>
      </c>
      <c r="AU148" s="174" t="s">
        <v>126</v>
      </c>
      <c r="AV148" s="14" t="s">
        <v>125</v>
      </c>
      <c r="AW148" s="14" t="s">
        <v>29</v>
      </c>
      <c r="AX148" s="14" t="s">
        <v>80</v>
      </c>
      <c r="AY148" s="174" t="s">
        <v>119</v>
      </c>
    </row>
    <row r="149" spans="1:65" s="2" customFormat="1" ht="16.5" customHeight="1">
      <c r="A149" s="31"/>
      <c r="B149" s="149"/>
      <c r="C149" s="150" t="s">
        <v>172</v>
      </c>
      <c r="D149" s="150" t="s">
        <v>121</v>
      </c>
      <c r="E149" s="151" t="s">
        <v>173</v>
      </c>
      <c r="F149" s="152" t="s">
        <v>174</v>
      </c>
      <c r="G149" s="153" t="s">
        <v>124</v>
      </c>
      <c r="H149" s="154">
        <v>36.04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125</v>
      </c>
      <c r="AT149" s="162" t="s">
        <v>121</v>
      </c>
      <c r="AU149" s="162" t="s">
        <v>126</v>
      </c>
      <c r="AY149" s="16" t="s">
        <v>119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126</v>
      </c>
      <c r="BK149" s="163">
        <f>ROUND(I149*H149,2)</f>
        <v>0</v>
      </c>
      <c r="BL149" s="16" t="s">
        <v>125</v>
      </c>
      <c r="BM149" s="162" t="s">
        <v>175</v>
      </c>
    </row>
    <row r="150" spans="1:65" s="2" customFormat="1" ht="24.2" customHeight="1">
      <c r="A150" s="31"/>
      <c r="B150" s="149"/>
      <c r="C150" s="150" t="s">
        <v>176</v>
      </c>
      <c r="D150" s="150" t="s">
        <v>121</v>
      </c>
      <c r="E150" s="151" t="s">
        <v>177</v>
      </c>
      <c r="F150" s="152" t="s">
        <v>178</v>
      </c>
      <c r="G150" s="153" t="s">
        <v>124</v>
      </c>
      <c r="H150" s="154">
        <v>6.2</v>
      </c>
      <c r="I150" s="155"/>
      <c r="J150" s="156">
        <f>ROUND(I150*H150,2)</f>
        <v>0</v>
      </c>
      <c r="K150" s="157"/>
      <c r="L150" s="32"/>
      <c r="M150" s="158" t="s">
        <v>1</v>
      </c>
      <c r="N150" s="159" t="s">
        <v>39</v>
      </c>
      <c r="O150" s="60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125</v>
      </c>
      <c r="AT150" s="162" t="s">
        <v>121</v>
      </c>
      <c r="AU150" s="162" t="s">
        <v>126</v>
      </c>
      <c r="AY150" s="16" t="s">
        <v>119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126</v>
      </c>
      <c r="BK150" s="163">
        <f>ROUND(I150*H150,2)</f>
        <v>0</v>
      </c>
      <c r="BL150" s="16" t="s">
        <v>125</v>
      </c>
      <c r="BM150" s="162" t="s">
        <v>179</v>
      </c>
    </row>
    <row r="151" spans="1:65" s="2" customFormat="1" ht="24.2" customHeight="1">
      <c r="A151" s="31"/>
      <c r="B151" s="149"/>
      <c r="C151" s="150" t="s">
        <v>180</v>
      </c>
      <c r="D151" s="150" t="s">
        <v>121</v>
      </c>
      <c r="E151" s="151" t="s">
        <v>181</v>
      </c>
      <c r="F151" s="152" t="s">
        <v>182</v>
      </c>
      <c r="G151" s="153" t="s">
        <v>183</v>
      </c>
      <c r="H151" s="154">
        <v>19.5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125</v>
      </c>
      <c r="AT151" s="162" t="s">
        <v>121</v>
      </c>
      <c r="AU151" s="162" t="s">
        <v>126</v>
      </c>
      <c r="AY151" s="16" t="s">
        <v>119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126</v>
      </c>
      <c r="BK151" s="163">
        <f>ROUND(I151*H151,2)</f>
        <v>0</v>
      </c>
      <c r="BL151" s="16" t="s">
        <v>125</v>
      </c>
      <c r="BM151" s="162" t="s">
        <v>184</v>
      </c>
    </row>
    <row r="152" spans="1:65" s="13" customFormat="1">
      <c r="B152" s="164"/>
      <c r="D152" s="165" t="s">
        <v>157</v>
      </c>
      <c r="E152" s="166" t="s">
        <v>1</v>
      </c>
      <c r="F152" s="167" t="s">
        <v>185</v>
      </c>
      <c r="H152" s="168">
        <v>19.5</v>
      </c>
      <c r="I152" s="169"/>
      <c r="L152" s="164"/>
      <c r="M152" s="170"/>
      <c r="N152" s="171"/>
      <c r="O152" s="171"/>
      <c r="P152" s="171"/>
      <c r="Q152" s="171"/>
      <c r="R152" s="171"/>
      <c r="S152" s="171"/>
      <c r="T152" s="172"/>
      <c r="AT152" s="166" t="s">
        <v>157</v>
      </c>
      <c r="AU152" s="166" t="s">
        <v>126</v>
      </c>
      <c r="AV152" s="13" t="s">
        <v>126</v>
      </c>
      <c r="AW152" s="13" t="s">
        <v>29</v>
      </c>
      <c r="AX152" s="13" t="s">
        <v>73</v>
      </c>
      <c r="AY152" s="166" t="s">
        <v>119</v>
      </c>
    </row>
    <row r="153" spans="1:65" s="14" customFormat="1">
      <c r="B153" s="173"/>
      <c r="D153" s="165" t="s">
        <v>157</v>
      </c>
      <c r="E153" s="174" t="s">
        <v>1</v>
      </c>
      <c r="F153" s="175" t="s">
        <v>159</v>
      </c>
      <c r="H153" s="176">
        <v>19.5</v>
      </c>
      <c r="I153" s="177"/>
      <c r="L153" s="173"/>
      <c r="M153" s="178"/>
      <c r="N153" s="179"/>
      <c r="O153" s="179"/>
      <c r="P153" s="179"/>
      <c r="Q153" s="179"/>
      <c r="R153" s="179"/>
      <c r="S153" s="179"/>
      <c r="T153" s="180"/>
      <c r="AT153" s="174" t="s">
        <v>157</v>
      </c>
      <c r="AU153" s="174" t="s">
        <v>126</v>
      </c>
      <c r="AV153" s="14" t="s">
        <v>125</v>
      </c>
      <c r="AW153" s="14" t="s">
        <v>29</v>
      </c>
      <c r="AX153" s="14" t="s">
        <v>80</v>
      </c>
      <c r="AY153" s="174" t="s">
        <v>119</v>
      </c>
    </row>
    <row r="154" spans="1:65" s="2" customFormat="1" ht="21.75" customHeight="1">
      <c r="A154" s="31"/>
      <c r="B154" s="149"/>
      <c r="C154" s="150" t="s">
        <v>186</v>
      </c>
      <c r="D154" s="150" t="s">
        <v>121</v>
      </c>
      <c r="E154" s="151" t="s">
        <v>187</v>
      </c>
      <c r="F154" s="152" t="s">
        <v>188</v>
      </c>
      <c r="G154" s="153" t="s">
        <v>183</v>
      </c>
      <c r="H154" s="154">
        <v>11.04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125</v>
      </c>
      <c r="AT154" s="162" t="s">
        <v>121</v>
      </c>
      <c r="AU154" s="162" t="s">
        <v>126</v>
      </c>
      <c r="AY154" s="16" t="s">
        <v>119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126</v>
      </c>
      <c r="BK154" s="163">
        <f>ROUND(I154*H154,2)</f>
        <v>0</v>
      </c>
      <c r="BL154" s="16" t="s">
        <v>125</v>
      </c>
      <c r="BM154" s="162" t="s">
        <v>189</v>
      </c>
    </row>
    <row r="155" spans="1:65" s="13" customFormat="1">
      <c r="B155" s="164"/>
      <c r="D155" s="165" t="s">
        <v>157</v>
      </c>
      <c r="E155" s="166" t="s">
        <v>1</v>
      </c>
      <c r="F155" s="167" t="s">
        <v>190</v>
      </c>
      <c r="H155" s="168">
        <v>11.04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157</v>
      </c>
      <c r="AU155" s="166" t="s">
        <v>126</v>
      </c>
      <c r="AV155" s="13" t="s">
        <v>126</v>
      </c>
      <c r="AW155" s="13" t="s">
        <v>29</v>
      </c>
      <c r="AX155" s="13" t="s">
        <v>73</v>
      </c>
      <c r="AY155" s="166" t="s">
        <v>119</v>
      </c>
    </row>
    <row r="156" spans="1:65" s="14" customFormat="1">
      <c r="B156" s="173"/>
      <c r="D156" s="165" t="s">
        <v>157</v>
      </c>
      <c r="E156" s="174" t="s">
        <v>1</v>
      </c>
      <c r="F156" s="175" t="s">
        <v>159</v>
      </c>
      <c r="H156" s="176">
        <v>11.04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157</v>
      </c>
      <c r="AU156" s="174" t="s">
        <v>126</v>
      </c>
      <c r="AV156" s="14" t="s">
        <v>125</v>
      </c>
      <c r="AW156" s="14" t="s">
        <v>29</v>
      </c>
      <c r="AX156" s="14" t="s">
        <v>80</v>
      </c>
      <c r="AY156" s="174" t="s">
        <v>119</v>
      </c>
    </row>
    <row r="157" spans="1:65" s="2" customFormat="1" ht="21.75" customHeight="1">
      <c r="A157" s="31"/>
      <c r="B157" s="149"/>
      <c r="C157" s="150" t="s">
        <v>191</v>
      </c>
      <c r="D157" s="150" t="s">
        <v>121</v>
      </c>
      <c r="E157" s="151" t="s">
        <v>192</v>
      </c>
      <c r="F157" s="152" t="s">
        <v>193</v>
      </c>
      <c r="G157" s="153" t="s">
        <v>183</v>
      </c>
      <c r="H157" s="154">
        <v>7.02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125</v>
      </c>
      <c r="AT157" s="162" t="s">
        <v>121</v>
      </c>
      <c r="AU157" s="162" t="s">
        <v>126</v>
      </c>
      <c r="AY157" s="16" t="s">
        <v>119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126</v>
      </c>
      <c r="BK157" s="163">
        <f>ROUND(I157*H157,2)</f>
        <v>0</v>
      </c>
      <c r="BL157" s="16" t="s">
        <v>125</v>
      </c>
      <c r="BM157" s="162" t="s">
        <v>194</v>
      </c>
    </row>
    <row r="158" spans="1:65" s="13" customFormat="1">
      <c r="B158" s="164"/>
      <c r="D158" s="165" t="s">
        <v>157</v>
      </c>
      <c r="E158" s="166" t="s">
        <v>1</v>
      </c>
      <c r="F158" s="167" t="s">
        <v>195</v>
      </c>
      <c r="H158" s="168">
        <v>7.02</v>
      </c>
      <c r="I158" s="169"/>
      <c r="L158" s="164"/>
      <c r="M158" s="170"/>
      <c r="N158" s="171"/>
      <c r="O158" s="171"/>
      <c r="P158" s="171"/>
      <c r="Q158" s="171"/>
      <c r="R158" s="171"/>
      <c r="S158" s="171"/>
      <c r="T158" s="172"/>
      <c r="AT158" s="166" t="s">
        <v>157</v>
      </c>
      <c r="AU158" s="166" t="s">
        <v>126</v>
      </c>
      <c r="AV158" s="13" t="s">
        <v>126</v>
      </c>
      <c r="AW158" s="13" t="s">
        <v>29</v>
      </c>
      <c r="AX158" s="13" t="s">
        <v>73</v>
      </c>
      <c r="AY158" s="166" t="s">
        <v>119</v>
      </c>
    </row>
    <row r="159" spans="1:65" s="14" customFormat="1">
      <c r="B159" s="173"/>
      <c r="D159" s="165" t="s">
        <v>157</v>
      </c>
      <c r="E159" s="174" t="s">
        <v>1</v>
      </c>
      <c r="F159" s="175" t="s">
        <v>159</v>
      </c>
      <c r="H159" s="176">
        <v>7.02</v>
      </c>
      <c r="I159" s="177"/>
      <c r="L159" s="173"/>
      <c r="M159" s="178"/>
      <c r="N159" s="179"/>
      <c r="O159" s="179"/>
      <c r="P159" s="179"/>
      <c r="Q159" s="179"/>
      <c r="R159" s="179"/>
      <c r="S159" s="179"/>
      <c r="T159" s="180"/>
      <c r="AT159" s="174" t="s">
        <v>157</v>
      </c>
      <c r="AU159" s="174" t="s">
        <v>126</v>
      </c>
      <c r="AV159" s="14" t="s">
        <v>125</v>
      </c>
      <c r="AW159" s="14" t="s">
        <v>29</v>
      </c>
      <c r="AX159" s="14" t="s">
        <v>80</v>
      </c>
      <c r="AY159" s="174" t="s">
        <v>119</v>
      </c>
    </row>
    <row r="160" spans="1:65" s="2" customFormat="1" ht="21.75" customHeight="1">
      <c r="A160" s="31"/>
      <c r="B160" s="149"/>
      <c r="C160" s="150" t="s">
        <v>196</v>
      </c>
      <c r="D160" s="150" t="s">
        <v>121</v>
      </c>
      <c r="E160" s="151" t="s">
        <v>197</v>
      </c>
      <c r="F160" s="152" t="s">
        <v>193</v>
      </c>
      <c r="G160" s="153" t="s">
        <v>183</v>
      </c>
      <c r="H160" s="154">
        <v>6.8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125</v>
      </c>
      <c r="AT160" s="162" t="s">
        <v>121</v>
      </c>
      <c r="AU160" s="162" t="s">
        <v>126</v>
      </c>
      <c r="AY160" s="16" t="s">
        <v>119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126</v>
      </c>
      <c r="BK160" s="163">
        <f>ROUND(I160*H160,2)</f>
        <v>0</v>
      </c>
      <c r="BL160" s="16" t="s">
        <v>125</v>
      </c>
      <c r="BM160" s="162" t="s">
        <v>198</v>
      </c>
    </row>
    <row r="161" spans="1:65" s="13" customFormat="1">
      <c r="B161" s="164"/>
      <c r="D161" s="165" t="s">
        <v>157</v>
      </c>
      <c r="E161" s="166" t="s">
        <v>1</v>
      </c>
      <c r="F161" s="167" t="s">
        <v>199</v>
      </c>
      <c r="H161" s="168">
        <v>6.8</v>
      </c>
      <c r="I161" s="169"/>
      <c r="L161" s="164"/>
      <c r="M161" s="170"/>
      <c r="N161" s="171"/>
      <c r="O161" s="171"/>
      <c r="P161" s="171"/>
      <c r="Q161" s="171"/>
      <c r="R161" s="171"/>
      <c r="S161" s="171"/>
      <c r="T161" s="172"/>
      <c r="AT161" s="166" t="s">
        <v>157</v>
      </c>
      <c r="AU161" s="166" t="s">
        <v>126</v>
      </c>
      <c r="AV161" s="13" t="s">
        <v>126</v>
      </c>
      <c r="AW161" s="13" t="s">
        <v>29</v>
      </c>
      <c r="AX161" s="13" t="s">
        <v>73</v>
      </c>
      <c r="AY161" s="166" t="s">
        <v>119</v>
      </c>
    </row>
    <row r="162" spans="1:65" s="14" customFormat="1">
      <c r="B162" s="173"/>
      <c r="D162" s="165" t="s">
        <v>157</v>
      </c>
      <c r="E162" s="174" t="s">
        <v>1</v>
      </c>
      <c r="F162" s="175" t="s">
        <v>159</v>
      </c>
      <c r="H162" s="176">
        <v>6.8</v>
      </c>
      <c r="I162" s="177"/>
      <c r="L162" s="173"/>
      <c r="M162" s="178"/>
      <c r="N162" s="179"/>
      <c r="O162" s="179"/>
      <c r="P162" s="179"/>
      <c r="Q162" s="179"/>
      <c r="R162" s="179"/>
      <c r="S162" s="179"/>
      <c r="T162" s="180"/>
      <c r="AT162" s="174" t="s">
        <v>157</v>
      </c>
      <c r="AU162" s="174" t="s">
        <v>126</v>
      </c>
      <c r="AV162" s="14" t="s">
        <v>125</v>
      </c>
      <c r="AW162" s="14" t="s">
        <v>29</v>
      </c>
      <c r="AX162" s="14" t="s">
        <v>80</v>
      </c>
      <c r="AY162" s="174" t="s">
        <v>119</v>
      </c>
    </row>
    <row r="163" spans="1:65" s="2" customFormat="1" ht="21.75" customHeight="1">
      <c r="A163" s="31"/>
      <c r="B163" s="149"/>
      <c r="C163" s="150" t="s">
        <v>200</v>
      </c>
      <c r="D163" s="150" t="s">
        <v>121</v>
      </c>
      <c r="E163" s="151" t="s">
        <v>201</v>
      </c>
      <c r="F163" s="152" t="s">
        <v>193</v>
      </c>
      <c r="G163" s="153" t="s">
        <v>183</v>
      </c>
      <c r="H163" s="154">
        <v>4.24</v>
      </c>
      <c r="I163" s="155"/>
      <c r="J163" s="156">
        <f>ROUND(I163*H163,2)</f>
        <v>0</v>
      </c>
      <c r="K163" s="157"/>
      <c r="L163" s="32"/>
      <c r="M163" s="158" t="s">
        <v>1</v>
      </c>
      <c r="N163" s="159" t="s">
        <v>39</v>
      </c>
      <c r="O163" s="60"/>
      <c r="P163" s="160">
        <f>O163*H163</f>
        <v>0</v>
      </c>
      <c r="Q163" s="160">
        <v>0</v>
      </c>
      <c r="R163" s="160">
        <f>Q163*H163</f>
        <v>0</v>
      </c>
      <c r="S163" s="160">
        <v>0</v>
      </c>
      <c r="T163" s="161">
        <f>S163*H163</f>
        <v>0</v>
      </c>
      <c r="U163" s="31"/>
      <c r="V163" s="31"/>
      <c r="W163" s="31"/>
      <c r="X163" s="31"/>
      <c r="Y163" s="31"/>
      <c r="Z163" s="31"/>
      <c r="AA163" s="31"/>
      <c r="AB163" s="31"/>
      <c r="AC163" s="31"/>
      <c r="AD163" s="31"/>
      <c r="AE163" s="31"/>
      <c r="AR163" s="162" t="s">
        <v>125</v>
      </c>
      <c r="AT163" s="162" t="s">
        <v>121</v>
      </c>
      <c r="AU163" s="162" t="s">
        <v>126</v>
      </c>
      <c r="AY163" s="16" t="s">
        <v>119</v>
      </c>
      <c r="BE163" s="163">
        <f>IF(N163="základná",J163,0)</f>
        <v>0</v>
      </c>
      <c r="BF163" s="163">
        <f>IF(N163="znížená",J163,0)</f>
        <v>0</v>
      </c>
      <c r="BG163" s="163">
        <f>IF(N163="zákl. prenesená",J163,0)</f>
        <v>0</v>
      </c>
      <c r="BH163" s="163">
        <f>IF(N163="zníž. prenesená",J163,0)</f>
        <v>0</v>
      </c>
      <c r="BI163" s="163">
        <f>IF(N163="nulová",J163,0)</f>
        <v>0</v>
      </c>
      <c r="BJ163" s="16" t="s">
        <v>126</v>
      </c>
      <c r="BK163" s="163">
        <f>ROUND(I163*H163,2)</f>
        <v>0</v>
      </c>
      <c r="BL163" s="16" t="s">
        <v>125</v>
      </c>
      <c r="BM163" s="162" t="s">
        <v>202</v>
      </c>
    </row>
    <row r="164" spans="1:65" s="13" customFormat="1">
      <c r="B164" s="164"/>
      <c r="D164" s="165" t="s">
        <v>157</v>
      </c>
      <c r="E164" s="166" t="s">
        <v>1</v>
      </c>
      <c r="F164" s="167" t="s">
        <v>203</v>
      </c>
      <c r="H164" s="168">
        <v>4.24</v>
      </c>
      <c r="I164" s="169"/>
      <c r="L164" s="164"/>
      <c r="M164" s="170"/>
      <c r="N164" s="171"/>
      <c r="O164" s="171"/>
      <c r="P164" s="171"/>
      <c r="Q164" s="171"/>
      <c r="R164" s="171"/>
      <c r="S164" s="171"/>
      <c r="T164" s="172"/>
      <c r="AT164" s="166" t="s">
        <v>157</v>
      </c>
      <c r="AU164" s="166" t="s">
        <v>126</v>
      </c>
      <c r="AV164" s="13" t="s">
        <v>126</v>
      </c>
      <c r="AW164" s="13" t="s">
        <v>29</v>
      </c>
      <c r="AX164" s="13" t="s">
        <v>73</v>
      </c>
      <c r="AY164" s="166" t="s">
        <v>119</v>
      </c>
    </row>
    <row r="165" spans="1:65" s="14" customFormat="1">
      <c r="B165" s="173"/>
      <c r="D165" s="165" t="s">
        <v>157</v>
      </c>
      <c r="E165" s="174" t="s">
        <v>1</v>
      </c>
      <c r="F165" s="175" t="s">
        <v>159</v>
      </c>
      <c r="H165" s="176">
        <v>4.24</v>
      </c>
      <c r="I165" s="177"/>
      <c r="L165" s="173"/>
      <c r="M165" s="178"/>
      <c r="N165" s="179"/>
      <c r="O165" s="179"/>
      <c r="P165" s="179"/>
      <c r="Q165" s="179"/>
      <c r="R165" s="179"/>
      <c r="S165" s="179"/>
      <c r="T165" s="180"/>
      <c r="AT165" s="174" t="s">
        <v>157</v>
      </c>
      <c r="AU165" s="174" t="s">
        <v>126</v>
      </c>
      <c r="AV165" s="14" t="s">
        <v>125</v>
      </c>
      <c r="AW165" s="14" t="s">
        <v>29</v>
      </c>
      <c r="AX165" s="14" t="s">
        <v>80</v>
      </c>
      <c r="AY165" s="174" t="s">
        <v>119</v>
      </c>
    </row>
    <row r="166" spans="1:65" s="2" customFormat="1" ht="21.75" customHeight="1">
      <c r="A166" s="31"/>
      <c r="B166" s="149"/>
      <c r="C166" s="150" t="s">
        <v>204</v>
      </c>
      <c r="D166" s="150" t="s">
        <v>121</v>
      </c>
      <c r="E166" s="151" t="s">
        <v>205</v>
      </c>
      <c r="F166" s="152" t="s">
        <v>206</v>
      </c>
      <c r="G166" s="153" t="s">
        <v>183</v>
      </c>
      <c r="H166" s="154">
        <v>9.6</v>
      </c>
      <c r="I166" s="155"/>
      <c r="J166" s="156">
        <f>ROUND(I166*H166,2)</f>
        <v>0</v>
      </c>
      <c r="K166" s="157"/>
      <c r="L166" s="32"/>
      <c r="M166" s="158" t="s">
        <v>1</v>
      </c>
      <c r="N166" s="159" t="s">
        <v>39</v>
      </c>
      <c r="O166" s="60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2" t="s">
        <v>125</v>
      </c>
      <c r="AT166" s="162" t="s">
        <v>121</v>
      </c>
      <c r="AU166" s="162" t="s">
        <v>126</v>
      </c>
      <c r="AY166" s="16" t="s">
        <v>119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6" t="s">
        <v>126</v>
      </c>
      <c r="BK166" s="163">
        <f>ROUND(I166*H166,2)</f>
        <v>0</v>
      </c>
      <c r="BL166" s="16" t="s">
        <v>125</v>
      </c>
      <c r="BM166" s="162" t="s">
        <v>207</v>
      </c>
    </row>
    <row r="167" spans="1:65" s="13" customFormat="1">
      <c r="B167" s="164"/>
      <c r="D167" s="165" t="s">
        <v>157</v>
      </c>
      <c r="E167" s="166" t="s">
        <v>1</v>
      </c>
      <c r="F167" s="167" t="s">
        <v>208</v>
      </c>
      <c r="H167" s="168">
        <v>9.6</v>
      </c>
      <c r="I167" s="169"/>
      <c r="L167" s="164"/>
      <c r="M167" s="170"/>
      <c r="N167" s="171"/>
      <c r="O167" s="171"/>
      <c r="P167" s="171"/>
      <c r="Q167" s="171"/>
      <c r="R167" s="171"/>
      <c r="S167" s="171"/>
      <c r="T167" s="172"/>
      <c r="AT167" s="166" t="s">
        <v>157</v>
      </c>
      <c r="AU167" s="166" t="s">
        <v>126</v>
      </c>
      <c r="AV167" s="13" t="s">
        <v>126</v>
      </c>
      <c r="AW167" s="13" t="s">
        <v>29</v>
      </c>
      <c r="AX167" s="13" t="s">
        <v>73</v>
      </c>
      <c r="AY167" s="166" t="s">
        <v>119</v>
      </c>
    </row>
    <row r="168" spans="1:65" s="14" customFormat="1">
      <c r="B168" s="173"/>
      <c r="D168" s="165" t="s">
        <v>157</v>
      </c>
      <c r="E168" s="174" t="s">
        <v>1</v>
      </c>
      <c r="F168" s="175" t="s">
        <v>159</v>
      </c>
      <c r="H168" s="176">
        <v>9.6</v>
      </c>
      <c r="I168" s="177"/>
      <c r="L168" s="173"/>
      <c r="M168" s="178"/>
      <c r="N168" s="179"/>
      <c r="O168" s="179"/>
      <c r="P168" s="179"/>
      <c r="Q168" s="179"/>
      <c r="R168" s="179"/>
      <c r="S168" s="179"/>
      <c r="T168" s="180"/>
      <c r="AT168" s="174" t="s">
        <v>157</v>
      </c>
      <c r="AU168" s="174" t="s">
        <v>126</v>
      </c>
      <c r="AV168" s="14" t="s">
        <v>125</v>
      </c>
      <c r="AW168" s="14" t="s">
        <v>29</v>
      </c>
      <c r="AX168" s="14" t="s">
        <v>80</v>
      </c>
      <c r="AY168" s="174" t="s">
        <v>119</v>
      </c>
    </row>
    <row r="169" spans="1:65" s="2" customFormat="1" ht="24.2" customHeight="1">
      <c r="A169" s="31"/>
      <c r="B169" s="149"/>
      <c r="C169" s="150" t="s">
        <v>209</v>
      </c>
      <c r="D169" s="150" t="s">
        <v>121</v>
      </c>
      <c r="E169" s="151" t="s">
        <v>210</v>
      </c>
      <c r="F169" s="152" t="s">
        <v>211</v>
      </c>
      <c r="G169" s="153" t="s">
        <v>183</v>
      </c>
      <c r="H169" s="154">
        <v>7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125</v>
      </c>
      <c r="AT169" s="162" t="s">
        <v>121</v>
      </c>
      <c r="AU169" s="162" t="s">
        <v>126</v>
      </c>
      <c r="AY169" s="16" t="s">
        <v>119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126</v>
      </c>
      <c r="BK169" s="163">
        <f>ROUND(I169*H169,2)</f>
        <v>0</v>
      </c>
      <c r="BL169" s="16" t="s">
        <v>125</v>
      </c>
      <c r="BM169" s="162" t="s">
        <v>212</v>
      </c>
    </row>
    <row r="170" spans="1:65" s="13" customFormat="1">
      <c r="B170" s="164"/>
      <c r="D170" s="165" t="s">
        <v>157</v>
      </c>
      <c r="E170" s="166" t="s">
        <v>1</v>
      </c>
      <c r="F170" s="167" t="s">
        <v>213</v>
      </c>
      <c r="H170" s="168">
        <v>7</v>
      </c>
      <c r="I170" s="169"/>
      <c r="L170" s="164"/>
      <c r="M170" s="170"/>
      <c r="N170" s="171"/>
      <c r="O170" s="171"/>
      <c r="P170" s="171"/>
      <c r="Q170" s="171"/>
      <c r="R170" s="171"/>
      <c r="S170" s="171"/>
      <c r="T170" s="172"/>
      <c r="AT170" s="166" t="s">
        <v>157</v>
      </c>
      <c r="AU170" s="166" t="s">
        <v>126</v>
      </c>
      <c r="AV170" s="13" t="s">
        <v>126</v>
      </c>
      <c r="AW170" s="13" t="s">
        <v>29</v>
      </c>
      <c r="AX170" s="13" t="s">
        <v>73</v>
      </c>
      <c r="AY170" s="166" t="s">
        <v>119</v>
      </c>
    </row>
    <row r="171" spans="1:65" s="14" customFormat="1">
      <c r="B171" s="173"/>
      <c r="D171" s="165" t="s">
        <v>157</v>
      </c>
      <c r="E171" s="174" t="s">
        <v>1</v>
      </c>
      <c r="F171" s="175" t="s">
        <v>159</v>
      </c>
      <c r="H171" s="176">
        <v>7</v>
      </c>
      <c r="I171" s="177"/>
      <c r="L171" s="173"/>
      <c r="M171" s="178"/>
      <c r="N171" s="179"/>
      <c r="O171" s="179"/>
      <c r="P171" s="179"/>
      <c r="Q171" s="179"/>
      <c r="R171" s="179"/>
      <c r="S171" s="179"/>
      <c r="T171" s="180"/>
      <c r="AT171" s="174" t="s">
        <v>157</v>
      </c>
      <c r="AU171" s="174" t="s">
        <v>126</v>
      </c>
      <c r="AV171" s="14" t="s">
        <v>125</v>
      </c>
      <c r="AW171" s="14" t="s">
        <v>29</v>
      </c>
      <c r="AX171" s="14" t="s">
        <v>80</v>
      </c>
      <c r="AY171" s="174" t="s">
        <v>119</v>
      </c>
    </row>
    <row r="172" spans="1:65" s="2" customFormat="1" ht="24.2" customHeight="1">
      <c r="A172" s="31"/>
      <c r="B172" s="149"/>
      <c r="C172" s="150" t="s">
        <v>7</v>
      </c>
      <c r="D172" s="150" t="s">
        <v>121</v>
      </c>
      <c r="E172" s="151" t="s">
        <v>214</v>
      </c>
      <c r="F172" s="152" t="s">
        <v>215</v>
      </c>
      <c r="G172" s="153" t="s">
        <v>183</v>
      </c>
      <c r="H172" s="154">
        <v>53.94</v>
      </c>
      <c r="I172" s="155"/>
      <c r="J172" s="156">
        <f>ROUND(I172*H172,2)</f>
        <v>0</v>
      </c>
      <c r="K172" s="157"/>
      <c r="L172" s="32"/>
      <c r="M172" s="158" t="s">
        <v>1</v>
      </c>
      <c r="N172" s="159" t="s">
        <v>39</v>
      </c>
      <c r="O172" s="60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2" t="s">
        <v>125</v>
      </c>
      <c r="AT172" s="162" t="s">
        <v>121</v>
      </c>
      <c r="AU172" s="162" t="s">
        <v>126</v>
      </c>
      <c r="AY172" s="16" t="s">
        <v>119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126</v>
      </c>
      <c r="BK172" s="163">
        <f>ROUND(I172*H172,2)</f>
        <v>0</v>
      </c>
      <c r="BL172" s="16" t="s">
        <v>125</v>
      </c>
      <c r="BM172" s="162" t="s">
        <v>216</v>
      </c>
    </row>
    <row r="173" spans="1:65" s="13" customFormat="1">
      <c r="B173" s="164"/>
      <c r="D173" s="165" t="s">
        <v>157</v>
      </c>
      <c r="E173" s="166" t="s">
        <v>1</v>
      </c>
      <c r="F173" s="167" t="s">
        <v>217</v>
      </c>
      <c r="H173" s="168">
        <v>6.96</v>
      </c>
      <c r="I173" s="169"/>
      <c r="L173" s="164"/>
      <c r="M173" s="170"/>
      <c r="N173" s="171"/>
      <c r="O173" s="171"/>
      <c r="P173" s="171"/>
      <c r="Q173" s="171"/>
      <c r="R173" s="171"/>
      <c r="S173" s="171"/>
      <c r="T173" s="172"/>
      <c r="AT173" s="166" t="s">
        <v>157</v>
      </c>
      <c r="AU173" s="166" t="s">
        <v>126</v>
      </c>
      <c r="AV173" s="13" t="s">
        <v>126</v>
      </c>
      <c r="AW173" s="13" t="s">
        <v>29</v>
      </c>
      <c r="AX173" s="13" t="s">
        <v>73</v>
      </c>
      <c r="AY173" s="166" t="s">
        <v>119</v>
      </c>
    </row>
    <row r="174" spans="1:65" s="13" customFormat="1">
      <c r="B174" s="164"/>
      <c r="D174" s="165" t="s">
        <v>157</v>
      </c>
      <c r="E174" s="166" t="s">
        <v>1</v>
      </c>
      <c r="F174" s="167" t="s">
        <v>218</v>
      </c>
      <c r="H174" s="168">
        <v>7.16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157</v>
      </c>
      <c r="AU174" s="166" t="s">
        <v>126</v>
      </c>
      <c r="AV174" s="13" t="s">
        <v>126</v>
      </c>
      <c r="AW174" s="13" t="s">
        <v>29</v>
      </c>
      <c r="AX174" s="13" t="s">
        <v>73</v>
      </c>
      <c r="AY174" s="166" t="s">
        <v>119</v>
      </c>
    </row>
    <row r="175" spans="1:65" s="13" customFormat="1">
      <c r="B175" s="164"/>
      <c r="D175" s="165" t="s">
        <v>157</v>
      </c>
      <c r="E175" s="166" t="s">
        <v>1</v>
      </c>
      <c r="F175" s="167" t="s">
        <v>219</v>
      </c>
      <c r="H175" s="168">
        <v>6.22</v>
      </c>
      <c r="I175" s="169"/>
      <c r="L175" s="164"/>
      <c r="M175" s="170"/>
      <c r="N175" s="171"/>
      <c r="O175" s="171"/>
      <c r="P175" s="171"/>
      <c r="Q175" s="171"/>
      <c r="R175" s="171"/>
      <c r="S175" s="171"/>
      <c r="T175" s="172"/>
      <c r="AT175" s="166" t="s">
        <v>157</v>
      </c>
      <c r="AU175" s="166" t="s">
        <v>126</v>
      </c>
      <c r="AV175" s="13" t="s">
        <v>126</v>
      </c>
      <c r="AW175" s="13" t="s">
        <v>29</v>
      </c>
      <c r="AX175" s="13" t="s">
        <v>73</v>
      </c>
      <c r="AY175" s="166" t="s">
        <v>119</v>
      </c>
    </row>
    <row r="176" spans="1:65" s="13" customFormat="1">
      <c r="B176" s="164"/>
      <c r="D176" s="165" t="s">
        <v>157</v>
      </c>
      <c r="E176" s="166" t="s">
        <v>1</v>
      </c>
      <c r="F176" s="167" t="s">
        <v>220</v>
      </c>
      <c r="H176" s="168">
        <v>6.9</v>
      </c>
      <c r="I176" s="169"/>
      <c r="L176" s="164"/>
      <c r="M176" s="170"/>
      <c r="N176" s="171"/>
      <c r="O176" s="171"/>
      <c r="P176" s="171"/>
      <c r="Q176" s="171"/>
      <c r="R176" s="171"/>
      <c r="S176" s="171"/>
      <c r="T176" s="172"/>
      <c r="AT176" s="166" t="s">
        <v>157</v>
      </c>
      <c r="AU176" s="166" t="s">
        <v>126</v>
      </c>
      <c r="AV176" s="13" t="s">
        <v>126</v>
      </c>
      <c r="AW176" s="13" t="s">
        <v>29</v>
      </c>
      <c r="AX176" s="13" t="s">
        <v>73</v>
      </c>
      <c r="AY176" s="166" t="s">
        <v>119</v>
      </c>
    </row>
    <row r="177" spans="1:65" s="13" customFormat="1">
      <c r="B177" s="164"/>
      <c r="D177" s="165" t="s">
        <v>157</v>
      </c>
      <c r="E177" s="166" t="s">
        <v>1</v>
      </c>
      <c r="F177" s="167" t="s">
        <v>221</v>
      </c>
      <c r="H177" s="168">
        <v>5.58</v>
      </c>
      <c r="I177" s="169"/>
      <c r="L177" s="164"/>
      <c r="M177" s="170"/>
      <c r="N177" s="171"/>
      <c r="O177" s="171"/>
      <c r="P177" s="171"/>
      <c r="Q177" s="171"/>
      <c r="R177" s="171"/>
      <c r="S177" s="171"/>
      <c r="T177" s="172"/>
      <c r="AT177" s="166" t="s">
        <v>157</v>
      </c>
      <c r="AU177" s="166" t="s">
        <v>126</v>
      </c>
      <c r="AV177" s="13" t="s">
        <v>126</v>
      </c>
      <c r="AW177" s="13" t="s">
        <v>29</v>
      </c>
      <c r="AX177" s="13" t="s">
        <v>73</v>
      </c>
      <c r="AY177" s="166" t="s">
        <v>119</v>
      </c>
    </row>
    <row r="178" spans="1:65" s="13" customFormat="1">
      <c r="B178" s="164"/>
      <c r="D178" s="165" t="s">
        <v>157</v>
      </c>
      <c r="E178" s="166" t="s">
        <v>1</v>
      </c>
      <c r="F178" s="167" t="s">
        <v>222</v>
      </c>
      <c r="H178" s="168">
        <v>5.14</v>
      </c>
      <c r="I178" s="169"/>
      <c r="L178" s="164"/>
      <c r="M178" s="170"/>
      <c r="N178" s="171"/>
      <c r="O178" s="171"/>
      <c r="P178" s="171"/>
      <c r="Q178" s="171"/>
      <c r="R178" s="171"/>
      <c r="S178" s="171"/>
      <c r="T178" s="172"/>
      <c r="AT178" s="166" t="s">
        <v>157</v>
      </c>
      <c r="AU178" s="166" t="s">
        <v>126</v>
      </c>
      <c r="AV178" s="13" t="s">
        <v>126</v>
      </c>
      <c r="AW178" s="13" t="s">
        <v>29</v>
      </c>
      <c r="AX178" s="13" t="s">
        <v>73</v>
      </c>
      <c r="AY178" s="166" t="s">
        <v>119</v>
      </c>
    </row>
    <row r="179" spans="1:65" s="13" customFormat="1">
      <c r="B179" s="164"/>
      <c r="D179" s="165" t="s">
        <v>157</v>
      </c>
      <c r="E179" s="166" t="s">
        <v>1</v>
      </c>
      <c r="F179" s="167" t="s">
        <v>223</v>
      </c>
      <c r="H179" s="168">
        <v>5.24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157</v>
      </c>
      <c r="AU179" s="166" t="s">
        <v>126</v>
      </c>
      <c r="AV179" s="13" t="s">
        <v>126</v>
      </c>
      <c r="AW179" s="13" t="s">
        <v>29</v>
      </c>
      <c r="AX179" s="13" t="s">
        <v>73</v>
      </c>
      <c r="AY179" s="166" t="s">
        <v>119</v>
      </c>
    </row>
    <row r="180" spans="1:65" s="13" customFormat="1">
      <c r="B180" s="164"/>
      <c r="D180" s="165" t="s">
        <v>157</v>
      </c>
      <c r="E180" s="166" t="s">
        <v>1</v>
      </c>
      <c r="F180" s="167" t="s">
        <v>221</v>
      </c>
      <c r="H180" s="168">
        <v>5.58</v>
      </c>
      <c r="I180" s="169"/>
      <c r="L180" s="164"/>
      <c r="M180" s="170"/>
      <c r="N180" s="171"/>
      <c r="O180" s="171"/>
      <c r="P180" s="171"/>
      <c r="Q180" s="171"/>
      <c r="R180" s="171"/>
      <c r="S180" s="171"/>
      <c r="T180" s="172"/>
      <c r="AT180" s="166" t="s">
        <v>157</v>
      </c>
      <c r="AU180" s="166" t="s">
        <v>126</v>
      </c>
      <c r="AV180" s="13" t="s">
        <v>126</v>
      </c>
      <c r="AW180" s="13" t="s">
        <v>29</v>
      </c>
      <c r="AX180" s="13" t="s">
        <v>73</v>
      </c>
      <c r="AY180" s="166" t="s">
        <v>119</v>
      </c>
    </row>
    <row r="181" spans="1:65" s="13" customFormat="1">
      <c r="B181" s="164"/>
      <c r="D181" s="165" t="s">
        <v>157</v>
      </c>
      <c r="E181" s="166" t="s">
        <v>1</v>
      </c>
      <c r="F181" s="167" t="s">
        <v>224</v>
      </c>
      <c r="H181" s="168">
        <v>5.16</v>
      </c>
      <c r="I181" s="169"/>
      <c r="L181" s="164"/>
      <c r="M181" s="170"/>
      <c r="N181" s="171"/>
      <c r="O181" s="171"/>
      <c r="P181" s="171"/>
      <c r="Q181" s="171"/>
      <c r="R181" s="171"/>
      <c r="S181" s="171"/>
      <c r="T181" s="172"/>
      <c r="AT181" s="166" t="s">
        <v>157</v>
      </c>
      <c r="AU181" s="166" t="s">
        <v>126</v>
      </c>
      <c r="AV181" s="13" t="s">
        <v>126</v>
      </c>
      <c r="AW181" s="13" t="s">
        <v>29</v>
      </c>
      <c r="AX181" s="13" t="s">
        <v>73</v>
      </c>
      <c r="AY181" s="166" t="s">
        <v>119</v>
      </c>
    </row>
    <row r="182" spans="1:65" s="14" customFormat="1">
      <c r="B182" s="173"/>
      <c r="D182" s="165" t="s">
        <v>157</v>
      </c>
      <c r="E182" s="174" t="s">
        <v>1</v>
      </c>
      <c r="F182" s="175" t="s">
        <v>159</v>
      </c>
      <c r="H182" s="176">
        <v>53.94</v>
      </c>
      <c r="I182" s="177"/>
      <c r="L182" s="173"/>
      <c r="M182" s="178"/>
      <c r="N182" s="179"/>
      <c r="O182" s="179"/>
      <c r="P182" s="179"/>
      <c r="Q182" s="179"/>
      <c r="R182" s="179"/>
      <c r="S182" s="179"/>
      <c r="T182" s="180"/>
      <c r="AT182" s="174" t="s">
        <v>157</v>
      </c>
      <c r="AU182" s="174" t="s">
        <v>126</v>
      </c>
      <c r="AV182" s="14" t="s">
        <v>125</v>
      </c>
      <c r="AW182" s="14" t="s">
        <v>29</v>
      </c>
      <c r="AX182" s="14" t="s">
        <v>80</v>
      </c>
      <c r="AY182" s="174" t="s">
        <v>119</v>
      </c>
    </row>
    <row r="183" spans="1:65" s="2" customFormat="1" ht="24.2" customHeight="1">
      <c r="A183" s="31"/>
      <c r="B183" s="149"/>
      <c r="C183" s="150" t="s">
        <v>225</v>
      </c>
      <c r="D183" s="150" t="s">
        <v>121</v>
      </c>
      <c r="E183" s="151" t="s">
        <v>226</v>
      </c>
      <c r="F183" s="152" t="s">
        <v>227</v>
      </c>
      <c r="G183" s="153" t="s">
        <v>183</v>
      </c>
      <c r="H183" s="154">
        <v>11.08</v>
      </c>
      <c r="I183" s="155"/>
      <c r="J183" s="156">
        <f>ROUND(I183*H183,2)</f>
        <v>0</v>
      </c>
      <c r="K183" s="157"/>
      <c r="L183" s="32"/>
      <c r="M183" s="158" t="s">
        <v>1</v>
      </c>
      <c r="N183" s="159" t="s">
        <v>39</v>
      </c>
      <c r="O183" s="60"/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125</v>
      </c>
      <c r="AT183" s="162" t="s">
        <v>121</v>
      </c>
      <c r="AU183" s="162" t="s">
        <v>126</v>
      </c>
      <c r="AY183" s="16" t="s">
        <v>119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126</v>
      </c>
      <c r="BK183" s="163">
        <f>ROUND(I183*H183,2)</f>
        <v>0</v>
      </c>
      <c r="BL183" s="16" t="s">
        <v>125</v>
      </c>
      <c r="BM183" s="162" t="s">
        <v>228</v>
      </c>
    </row>
    <row r="184" spans="1:65" s="13" customFormat="1">
      <c r="B184" s="164"/>
      <c r="D184" s="165" t="s">
        <v>157</v>
      </c>
      <c r="E184" s="166" t="s">
        <v>1</v>
      </c>
      <c r="F184" s="167" t="s">
        <v>229</v>
      </c>
      <c r="H184" s="168">
        <v>11.08</v>
      </c>
      <c r="I184" s="169"/>
      <c r="L184" s="164"/>
      <c r="M184" s="170"/>
      <c r="N184" s="171"/>
      <c r="O184" s="171"/>
      <c r="P184" s="171"/>
      <c r="Q184" s="171"/>
      <c r="R184" s="171"/>
      <c r="S184" s="171"/>
      <c r="T184" s="172"/>
      <c r="AT184" s="166" t="s">
        <v>157</v>
      </c>
      <c r="AU184" s="166" t="s">
        <v>126</v>
      </c>
      <c r="AV184" s="13" t="s">
        <v>126</v>
      </c>
      <c r="AW184" s="13" t="s">
        <v>29</v>
      </c>
      <c r="AX184" s="13" t="s">
        <v>73</v>
      </c>
      <c r="AY184" s="166" t="s">
        <v>119</v>
      </c>
    </row>
    <row r="185" spans="1:65" s="14" customFormat="1">
      <c r="B185" s="173"/>
      <c r="D185" s="165" t="s">
        <v>157</v>
      </c>
      <c r="E185" s="174" t="s">
        <v>1</v>
      </c>
      <c r="F185" s="175" t="s">
        <v>159</v>
      </c>
      <c r="H185" s="176">
        <v>11.08</v>
      </c>
      <c r="I185" s="177"/>
      <c r="L185" s="173"/>
      <c r="M185" s="178"/>
      <c r="N185" s="179"/>
      <c r="O185" s="179"/>
      <c r="P185" s="179"/>
      <c r="Q185" s="179"/>
      <c r="R185" s="179"/>
      <c r="S185" s="179"/>
      <c r="T185" s="180"/>
      <c r="AT185" s="174" t="s">
        <v>157</v>
      </c>
      <c r="AU185" s="174" t="s">
        <v>126</v>
      </c>
      <c r="AV185" s="14" t="s">
        <v>125</v>
      </c>
      <c r="AW185" s="14" t="s">
        <v>29</v>
      </c>
      <c r="AX185" s="14" t="s">
        <v>80</v>
      </c>
      <c r="AY185" s="174" t="s">
        <v>119</v>
      </c>
    </row>
    <row r="186" spans="1:65" s="2" customFormat="1" ht="24.2" customHeight="1">
      <c r="A186" s="31"/>
      <c r="B186" s="149"/>
      <c r="C186" s="150" t="s">
        <v>230</v>
      </c>
      <c r="D186" s="150" t="s">
        <v>121</v>
      </c>
      <c r="E186" s="151" t="s">
        <v>231</v>
      </c>
      <c r="F186" s="152" t="s">
        <v>232</v>
      </c>
      <c r="G186" s="153" t="s">
        <v>183</v>
      </c>
      <c r="H186" s="154">
        <v>5.74</v>
      </c>
      <c r="I186" s="155"/>
      <c r="J186" s="156">
        <f>ROUND(I186*H186,2)</f>
        <v>0</v>
      </c>
      <c r="K186" s="157"/>
      <c r="L186" s="32"/>
      <c r="M186" s="158" t="s">
        <v>1</v>
      </c>
      <c r="N186" s="159" t="s">
        <v>39</v>
      </c>
      <c r="O186" s="60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2" t="s">
        <v>125</v>
      </c>
      <c r="AT186" s="162" t="s">
        <v>121</v>
      </c>
      <c r="AU186" s="162" t="s">
        <v>126</v>
      </c>
      <c r="AY186" s="16" t="s">
        <v>119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6" t="s">
        <v>126</v>
      </c>
      <c r="BK186" s="163">
        <f>ROUND(I186*H186,2)</f>
        <v>0</v>
      </c>
      <c r="BL186" s="16" t="s">
        <v>125</v>
      </c>
      <c r="BM186" s="162" t="s">
        <v>233</v>
      </c>
    </row>
    <row r="187" spans="1:65" s="13" customFormat="1">
      <c r="B187" s="164"/>
      <c r="D187" s="165" t="s">
        <v>157</v>
      </c>
      <c r="E187" s="166" t="s">
        <v>1</v>
      </c>
      <c r="F187" s="167" t="s">
        <v>234</v>
      </c>
      <c r="H187" s="168">
        <v>5.74</v>
      </c>
      <c r="I187" s="169"/>
      <c r="L187" s="164"/>
      <c r="M187" s="170"/>
      <c r="N187" s="171"/>
      <c r="O187" s="171"/>
      <c r="P187" s="171"/>
      <c r="Q187" s="171"/>
      <c r="R187" s="171"/>
      <c r="S187" s="171"/>
      <c r="T187" s="172"/>
      <c r="AT187" s="166" t="s">
        <v>157</v>
      </c>
      <c r="AU187" s="166" t="s">
        <v>126</v>
      </c>
      <c r="AV187" s="13" t="s">
        <v>126</v>
      </c>
      <c r="AW187" s="13" t="s">
        <v>29</v>
      </c>
      <c r="AX187" s="13" t="s">
        <v>73</v>
      </c>
      <c r="AY187" s="166" t="s">
        <v>119</v>
      </c>
    </row>
    <row r="188" spans="1:65" s="14" customFormat="1">
      <c r="B188" s="173"/>
      <c r="D188" s="165" t="s">
        <v>157</v>
      </c>
      <c r="E188" s="174" t="s">
        <v>1</v>
      </c>
      <c r="F188" s="175" t="s">
        <v>159</v>
      </c>
      <c r="H188" s="176">
        <v>5.74</v>
      </c>
      <c r="I188" s="177"/>
      <c r="L188" s="173"/>
      <c r="M188" s="178"/>
      <c r="N188" s="179"/>
      <c r="O188" s="179"/>
      <c r="P188" s="179"/>
      <c r="Q188" s="179"/>
      <c r="R188" s="179"/>
      <c r="S188" s="179"/>
      <c r="T188" s="180"/>
      <c r="AT188" s="174" t="s">
        <v>157</v>
      </c>
      <c r="AU188" s="174" t="s">
        <v>126</v>
      </c>
      <c r="AV188" s="14" t="s">
        <v>125</v>
      </c>
      <c r="AW188" s="14" t="s">
        <v>29</v>
      </c>
      <c r="AX188" s="14" t="s">
        <v>80</v>
      </c>
      <c r="AY188" s="174" t="s">
        <v>119</v>
      </c>
    </row>
    <row r="189" spans="1:65" s="2" customFormat="1" ht="24.2" customHeight="1">
      <c r="A189" s="31"/>
      <c r="B189" s="149"/>
      <c r="C189" s="150" t="s">
        <v>235</v>
      </c>
      <c r="D189" s="150" t="s">
        <v>121</v>
      </c>
      <c r="E189" s="151" t="s">
        <v>236</v>
      </c>
      <c r="F189" s="152" t="s">
        <v>237</v>
      </c>
      <c r="G189" s="153" t="s">
        <v>183</v>
      </c>
      <c r="H189" s="154">
        <v>6.1</v>
      </c>
      <c r="I189" s="155"/>
      <c r="J189" s="156">
        <f>ROUND(I189*H189,2)</f>
        <v>0</v>
      </c>
      <c r="K189" s="157"/>
      <c r="L189" s="32"/>
      <c r="M189" s="158" t="s">
        <v>1</v>
      </c>
      <c r="N189" s="159" t="s">
        <v>39</v>
      </c>
      <c r="O189" s="60"/>
      <c r="P189" s="160">
        <f>O189*H189</f>
        <v>0</v>
      </c>
      <c r="Q189" s="160">
        <v>0</v>
      </c>
      <c r="R189" s="160">
        <f>Q189*H189</f>
        <v>0</v>
      </c>
      <c r="S189" s="160">
        <v>0</v>
      </c>
      <c r="T189" s="16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2" t="s">
        <v>125</v>
      </c>
      <c r="AT189" s="162" t="s">
        <v>121</v>
      </c>
      <c r="AU189" s="162" t="s">
        <v>126</v>
      </c>
      <c r="AY189" s="16" t="s">
        <v>119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126</v>
      </c>
      <c r="BK189" s="163">
        <f>ROUND(I189*H189,2)</f>
        <v>0</v>
      </c>
      <c r="BL189" s="16" t="s">
        <v>125</v>
      </c>
      <c r="BM189" s="162" t="s">
        <v>238</v>
      </c>
    </row>
    <row r="190" spans="1:65" s="13" customFormat="1">
      <c r="B190" s="164"/>
      <c r="D190" s="165" t="s">
        <v>157</v>
      </c>
      <c r="E190" s="166" t="s">
        <v>1</v>
      </c>
      <c r="F190" s="167" t="s">
        <v>239</v>
      </c>
      <c r="H190" s="168">
        <v>6.1</v>
      </c>
      <c r="I190" s="169"/>
      <c r="L190" s="164"/>
      <c r="M190" s="170"/>
      <c r="N190" s="171"/>
      <c r="O190" s="171"/>
      <c r="P190" s="171"/>
      <c r="Q190" s="171"/>
      <c r="R190" s="171"/>
      <c r="S190" s="171"/>
      <c r="T190" s="172"/>
      <c r="AT190" s="166" t="s">
        <v>157</v>
      </c>
      <c r="AU190" s="166" t="s">
        <v>126</v>
      </c>
      <c r="AV190" s="13" t="s">
        <v>126</v>
      </c>
      <c r="AW190" s="13" t="s">
        <v>29</v>
      </c>
      <c r="AX190" s="13" t="s">
        <v>73</v>
      </c>
      <c r="AY190" s="166" t="s">
        <v>119</v>
      </c>
    </row>
    <row r="191" spans="1:65" s="14" customFormat="1">
      <c r="B191" s="173"/>
      <c r="D191" s="165" t="s">
        <v>157</v>
      </c>
      <c r="E191" s="174" t="s">
        <v>1</v>
      </c>
      <c r="F191" s="175" t="s">
        <v>159</v>
      </c>
      <c r="H191" s="176">
        <v>6.1</v>
      </c>
      <c r="I191" s="177"/>
      <c r="L191" s="173"/>
      <c r="M191" s="178"/>
      <c r="N191" s="179"/>
      <c r="O191" s="179"/>
      <c r="P191" s="179"/>
      <c r="Q191" s="179"/>
      <c r="R191" s="179"/>
      <c r="S191" s="179"/>
      <c r="T191" s="180"/>
      <c r="AT191" s="174" t="s">
        <v>157</v>
      </c>
      <c r="AU191" s="174" t="s">
        <v>126</v>
      </c>
      <c r="AV191" s="14" t="s">
        <v>125</v>
      </c>
      <c r="AW191" s="14" t="s">
        <v>29</v>
      </c>
      <c r="AX191" s="14" t="s">
        <v>80</v>
      </c>
      <c r="AY191" s="174" t="s">
        <v>119</v>
      </c>
    </row>
    <row r="192" spans="1:65" s="2" customFormat="1" ht="24.2" customHeight="1">
      <c r="A192" s="31"/>
      <c r="B192" s="149"/>
      <c r="C192" s="150" t="s">
        <v>240</v>
      </c>
      <c r="D192" s="150" t="s">
        <v>121</v>
      </c>
      <c r="E192" s="151" t="s">
        <v>241</v>
      </c>
      <c r="F192" s="152" t="s">
        <v>242</v>
      </c>
      <c r="G192" s="153" t="s">
        <v>183</v>
      </c>
      <c r="H192" s="154">
        <v>8.6</v>
      </c>
      <c r="I192" s="155"/>
      <c r="J192" s="156">
        <f>ROUND(I192*H192,2)</f>
        <v>0</v>
      </c>
      <c r="K192" s="157"/>
      <c r="L192" s="32"/>
      <c r="M192" s="158" t="s">
        <v>1</v>
      </c>
      <c r="N192" s="159" t="s">
        <v>39</v>
      </c>
      <c r="O192" s="60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2" t="s">
        <v>125</v>
      </c>
      <c r="AT192" s="162" t="s">
        <v>121</v>
      </c>
      <c r="AU192" s="162" t="s">
        <v>126</v>
      </c>
      <c r="AY192" s="16" t="s">
        <v>119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126</v>
      </c>
      <c r="BK192" s="163">
        <f>ROUND(I192*H192,2)</f>
        <v>0</v>
      </c>
      <c r="BL192" s="16" t="s">
        <v>125</v>
      </c>
      <c r="BM192" s="162" t="s">
        <v>243</v>
      </c>
    </row>
    <row r="193" spans="1:65" s="13" customFormat="1">
      <c r="B193" s="164"/>
      <c r="D193" s="165" t="s">
        <v>157</v>
      </c>
      <c r="E193" s="166" t="s">
        <v>1</v>
      </c>
      <c r="F193" s="167" t="s">
        <v>244</v>
      </c>
      <c r="H193" s="168">
        <v>8.6</v>
      </c>
      <c r="I193" s="169"/>
      <c r="L193" s="164"/>
      <c r="M193" s="170"/>
      <c r="N193" s="171"/>
      <c r="O193" s="171"/>
      <c r="P193" s="171"/>
      <c r="Q193" s="171"/>
      <c r="R193" s="171"/>
      <c r="S193" s="171"/>
      <c r="T193" s="172"/>
      <c r="AT193" s="166" t="s">
        <v>157</v>
      </c>
      <c r="AU193" s="166" t="s">
        <v>126</v>
      </c>
      <c r="AV193" s="13" t="s">
        <v>126</v>
      </c>
      <c r="AW193" s="13" t="s">
        <v>29</v>
      </c>
      <c r="AX193" s="13" t="s">
        <v>73</v>
      </c>
      <c r="AY193" s="166" t="s">
        <v>119</v>
      </c>
    </row>
    <row r="194" spans="1:65" s="14" customFormat="1">
      <c r="B194" s="173"/>
      <c r="D194" s="165" t="s">
        <v>157</v>
      </c>
      <c r="E194" s="174" t="s">
        <v>1</v>
      </c>
      <c r="F194" s="175" t="s">
        <v>159</v>
      </c>
      <c r="H194" s="176">
        <v>8.6</v>
      </c>
      <c r="I194" s="177"/>
      <c r="L194" s="173"/>
      <c r="M194" s="178"/>
      <c r="N194" s="179"/>
      <c r="O194" s="179"/>
      <c r="P194" s="179"/>
      <c r="Q194" s="179"/>
      <c r="R194" s="179"/>
      <c r="S194" s="179"/>
      <c r="T194" s="180"/>
      <c r="AT194" s="174" t="s">
        <v>157</v>
      </c>
      <c r="AU194" s="174" t="s">
        <v>126</v>
      </c>
      <c r="AV194" s="14" t="s">
        <v>125</v>
      </c>
      <c r="AW194" s="14" t="s">
        <v>29</v>
      </c>
      <c r="AX194" s="14" t="s">
        <v>80</v>
      </c>
      <c r="AY194" s="174" t="s">
        <v>119</v>
      </c>
    </row>
    <row r="195" spans="1:65" s="2" customFormat="1" ht="37.9" customHeight="1">
      <c r="A195" s="31"/>
      <c r="B195" s="149"/>
      <c r="C195" s="150" t="s">
        <v>245</v>
      </c>
      <c r="D195" s="150" t="s">
        <v>121</v>
      </c>
      <c r="E195" s="151" t="s">
        <v>246</v>
      </c>
      <c r="F195" s="152" t="s">
        <v>247</v>
      </c>
      <c r="G195" s="153" t="s">
        <v>124</v>
      </c>
      <c r="H195" s="154">
        <v>205</v>
      </c>
      <c r="I195" s="155"/>
      <c r="J195" s="156">
        <f>ROUND(I195*H195,2)</f>
        <v>0</v>
      </c>
      <c r="K195" s="157"/>
      <c r="L195" s="32"/>
      <c r="M195" s="158" t="s">
        <v>1</v>
      </c>
      <c r="N195" s="159" t="s">
        <v>39</v>
      </c>
      <c r="O195" s="60"/>
      <c r="P195" s="160">
        <f>O195*H195</f>
        <v>0</v>
      </c>
      <c r="Q195" s="160">
        <v>0</v>
      </c>
      <c r="R195" s="160">
        <f>Q195*H195</f>
        <v>0</v>
      </c>
      <c r="S195" s="160">
        <v>0</v>
      </c>
      <c r="T195" s="161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2" t="s">
        <v>125</v>
      </c>
      <c r="AT195" s="162" t="s">
        <v>121</v>
      </c>
      <c r="AU195" s="162" t="s">
        <v>126</v>
      </c>
      <c r="AY195" s="16" t="s">
        <v>119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6" t="s">
        <v>126</v>
      </c>
      <c r="BK195" s="163">
        <f>ROUND(I195*H195,2)</f>
        <v>0</v>
      </c>
      <c r="BL195" s="16" t="s">
        <v>125</v>
      </c>
      <c r="BM195" s="162" t="s">
        <v>248</v>
      </c>
    </row>
    <row r="196" spans="1:65" s="2" customFormat="1" ht="37.9" customHeight="1">
      <c r="A196" s="31"/>
      <c r="B196" s="149"/>
      <c r="C196" s="150" t="s">
        <v>249</v>
      </c>
      <c r="D196" s="150" t="s">
        <v>121</v>
      </c>
      <c r="E196" s="151" t="s">
        <v>250</v>
      </c>
      <c r="F196" s="152" t="s">
        <v>251</v>
      </c>
      <c r="G196" s="153" t="s">
        <v>124</v>
      </c>
      <c r="H196" s="154">
        <v>562.62</v>
      </c>
      <c r="I196" s="155"/>
      <c r="J196" s="156">
        <f>ROUND(I196*H196,2)</f>
        <v>0</v>
      </c>
      <c r="K196" s="157"/>
      <c r="L196" s="32"/>
      <c r="M196" s="158" t="s">
        <v>1</v>
      </c>
      <c r="N196" s="159" t="s">
        <v>39</v>
      </c>
      <c r="O196" s="60"/>
      <c r="P196" s="160">
        <f>O196*H196</f>
        <v>0</v>
      </c>
      <c r="Q196" s="160">
        <v>0</v>
      </c>
      <c r="R196" s="160">
        <f>Q196*H196</f>
        <v>0</v>
      </c>
      <c r="S196" s="160">
        <v>0</v>
      </c>
      <c r="T196" s="161">
        <f>S196*H196</f>
        <v>0</v>
      </c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  <c r="AR196" s="162" t="s">
        <v>125</v>
      </c>
      <c r="AT196" s="162" t="s">
        <v>121</v>
      </c>
      <c r="AU196" s="162" t="s">
        <v>126</v>
      </c>
      <c r="AY196" s="16" t="s">
        <v>119</v>
      </c>
      <c r="BE196" s="163">
        <f>IF(N196="základná",J196,0)</f>
        <v>0</v>
      </c>
      <c r="BF196" s="163">
        <f>IF(N196="znížená",J196,0)</f>
        <v>0</v>
      </c>
      <c r="BG196" s="163">
        <f>IF(N196="zákl. prenesená",J196,0)</f>
        <v>0</v>
      </c>
      <c r="BH196" s="163">
        <f>IF(N196="zníž. prenesená",J196,0)</f>
        <v>0</v>
      </c>
      <c r="BI196" s="163">
        <f>IF(N196="nulová",J196,0)</f>
        <v>0</v>
      </c>
      <c r="BJ196" s="16" t="s">
        <v>126</v>
      </c>
      <c r="BK196" s="163">
        <f>ROUND(I196*H196,2)</f>
        <v>0</v>
      </c>
      <c r="BL196" s="16" t="s">
        <v>125</v>
      </c>
      <c r="BM196" s="162" t="s">
        <v>252</v>
      </c>
    </row>
    <row r="197" spans="1:65" s="2" customFormat="1" ht="21.75" customHeight="1">
      <c r="A197" s="31"/>
      <c r="B197" s="149"/>
      <c r="C197" s="150" t="s">
        <v>253</v>
      </c>
      <c r="D197" s="150" t="s">
        <v>121</v>
      </c>
      <c r="E197" s="151" t="s">
        <v>254</v>
      </c>
      <c r="F197" s="152" t="s">
        <v>255</v>
      </c>
      <c r="G197" s="153" t="s">
        <v>256</v>
      </c>
      <c r="H197" s="154">
        <v>293.16899999999998</v>
      </c>
      <c r="I197" s="155"/>
      <c r="J197" s="156">
        <f>ROUND(I197*H197,2)</f>
        <v>0</v>
      </c>
      <c r="K197" s="157"/>
      <c r="L197" s="32"/>
      <c r="M197" s="158" t="s">
        <v>1</v>
      </c>
      <c r="N197" s="159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125</v>
      </c>
      <c r="AT197" s="162" t="s">
        <v>121</v>
      </c>
      <c r="AU197" s="162" t="s">
        <v>126</v>
      </c>
      <c r="AY197" s="16" t="s">
        <v>119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126</v>
      </c>
      <c r="BK197" s="163">
        <f>ROUND(I197*H197,2)</f>
        <v>0</v>
      </c>
      <c r="BL197" s="16" t="s">
        <v>125</v>
      </c>
      <c r="BM197" s="162" t="s">
        <v>257</v>
      </c>
    </row>
    <row r="198" spans="1:65" s="2" customFormat="1" ht="24.2" customHeight="1">
      <c r="A198" s="31"/>
      <c r="B198" s="149"/>
      <c r="C198" s="150" t="s">
        <v>258</v>
      </c>
      <c r="D198" s="150" t="s">
        <v>121</v>
      </c>
      <c r="E198" s="151" t="s">
        <v>259</v>
      </c>
      <c r="F198" s="152" t="s">
        <v>260</v>
      </c>
      <c r="G198" s="153" t="s">
        <v>256</v>
      </c>
      <c r="H198" s="154">
        <v>4104.366</v>
      </c>
      <c r="I198" s="155"/>
      <c r="J198" s="156">
        <f>ROUND(I198*H198,2)</f>
        <v>0</v>
      </c>
      <c r="K198" s="157"/>
      <c r="L198" s="32"/>
      <c r="M198" s="158" t="s">
        <v>1</v>
      </c>
      <c r="N198" s="159" t="s">
        <v>39</v>
      </c>
      <c r="O198" s="60"/>
      <c r="P198" s="160">
        <f>O198*H198</f>
        <v>0</v>
      </c>
      <c r="Q198" s="160">
        <v>0</v>
      </c>
      <c r="R198" s="160">
        <f>Q198*H198</f>
        <v>0</v>
      </c>
      <c r="S198" s="160">
        <v>0</v>
      </c>
      <c r="T198" s="161">
        <f>S198*H198</f>
        <v>0</v>
      </c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  <c r="AE198" s="31"/>
      <c r="AR198" s="162" t="s">
        <v>125</v>
      </c>
      <c r="AT198" s="162" t="s">
        <v>121</v>
      </c>
      <c r="AU198" s="162" t="s">
        <v>126</v>
      </c>
      <c r="AY198" s="16" t="s">
        <v>119</v>
      </c>
      <c r="BE198" s="163">
        <f>IF(N198="základná",J198,0)</f>
        <v>0</v>
      </c>
      <c r="BF198" s="163">
        <f>IF(N198="znížená",J198,0)</f>
        <v>0</v>
      </c>
      <c r="BG198" s="163">
        <f>IF(N198="zákl. prenesená",J198,0)</f>
        <v>0</v>
      </c>
      <c r="BH198" s="163">
        <f>IF(N198="zníž. prenesená",J198,0)</f>
        <v>0</v>
      </c>
      <c r="BI198" s="163">
        <f>IF(N198="nulová",J198,0)</f>
        <v>0</v>
      </c>
      <c r="BJ198" s="16" t="s">
        <v>126</v>
      </c>
      <c r="BK198" s="163">
        <f>ROUND(I198*H198,2)</f>
        <v>0</v>
      </c>
      <c r="BL198" s="16" t="s">
        <v>125</v>
      </c>
      <c r="BM198" s="162" t="s">
        <v>261</v>
      </c>
    </row>
    <row r="199" spans="1:65" s="13" customFormat="1">
      <c r="B199" s="164"/>
      <c r="D199" s="165" t="s">
        <v>157</v>
      </c>
      <c r="E199" s="166" t="s">
        <v>1</v>
      </c>
      <c r="F199" s="167" t="s">
        <v>262</v>
      </c>
      <c r="H199" s="168">
        <v>4104.366</v>
      </c>
      <c r="I199" s="169"/>
      <c r="L199" s="164"/>
      <c r="M199" s="170"/>
      <c r="N199" s="171"/>
      <c r="O199" s="171"/>
      <c r="P199" s="171"/>
      <c r="Q199" s="171"/>
      <c r="R199" s="171"/>
      <c r="S199" s="171"/>
      <c r="T199" s="172"/>
      <c r="AT199" s="166" t="s">
        <v>157</v>
      </c>
      <c r="AU199" s="166" t="s">
        <v>126</v>
      </c>
      <c r="AV199" s="13" t="s">
        <v>126</v>
      </c>
      <c r="AW199" s="13" t="s">
        <v>29</v>
      </c>
      <c r="AX199" s="13" t="s">
        <v>73</v>
      </c>
      <c r="AY199" s="166" t="s">
        <v>119</v>
      </c>
    </row>
    <row r="200" spans="1:65" s="14" customFormat="1">
      <c r="B200" s="173"/>
      <c r="D200" s="165" t="s">
        <v>157</v>
      </c>
      <c r="E200" s="174" t="s">
        <v>1</v>
      </c>
      <c r="F200" s="175" t="s">
        <v>159</v>
      </c>
      <c r="H200" s="176">
        <v>4104.366</v>
      </c>
      <c r="I200" s="177"/>
      <c r="L200" s="173"/>
      <c r="M200" s="178"/>
      <c r="N200" s="179"/>
      <c r="O200" s="179"/>
      <c r="P200" s="179"/>
      <c r="Q200" s="179"/>
      <c r="R200" s="179"/>
      <c r="S200" s="179"/>
      <c r="T200" s="180"/>
      <c r="AT200" s="174" t="s">
        <v>157</v>
      </c>
      <c r="AU200" s="174" t="s">
        <v>126</v>
      </c>
      <c r="AV200" s="14" t="s">
        <v>125</v>
      </c>
      <c r="AW200" s="14" t="s">
        <v>29</v>
      </c>
      <c r="AX200" s="14" t="s">
        <v>80</v>
      </c>
      <c r="AY200" s="174" t="s">
        <v>119</v>
      </c>
    </row>
    <row r="201" spans="1:65" s="2" customFormat="1" ht="24.2" customHeight="1">
      <c r="A201" s="31"/>
      <c r="B201" s="149"/>
      <c r="C201" s="150" t="s">
        <v>263</v>
      </c>
      <c r="D201" s="150" t="s">
        <v>121</v>
      </c>
      <c r="E201" s="151" t="s">
        <v>264</v>
      </c>
      <c r="F201" s="152" t="s">
        <v>265</v>
      </c>
      <c r="G201" s="153" t="s">
        <v>256</v>
      </c>
      <c r="H201" s="154">
        <v>293.16899999999998</v>
      </c>
      <c r="I201" s="155"/>
      <c r="J201" s="156">
        <f>ROUND(I201*H201,2)</f>
        <v>0</v>
      </c>
      <c r="K201" s="157"/>
      <c r="L201" s="32"/>
      <c r="M201" s="158" t="s">
        <v>1</v>
      </c>
      <c r="N201" s="159" t="s">
        <v>39</v>
      </c>
      <c r="O201" s="60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2" t="s">
        <v>125</v>
      </c>
      <c r="AT201" s="162" t="s">
        <v>121</v>
      </c>
      <c r="AU201" s="162" t="s">
        <v>126</v>
      </c>
      <c r="AY201" s="16" t="s">
        <v>119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126</v>
      </c>
      <c r="BK201" s="163">
        <f>ROUND(I201*H201,2)</f>
        <v>0</v>
      </c>
      <c r="BL201" s="16" t="s">
        <v>125</v>
      </c>
      <c r="BM201" s="162" t="s">
        <v>266</v>
      </c>
    </row>
    <row r="202" spans="1:65" s="2" customFormat="1" ht="24.2" customHeight="1">
      <c r="A202" s="31"/>
      <c r="B202" s="149"/>
      <c r="C202" s="150" t="s">
        <v>267</v>
      </c>
      <c r="D202" s="150" t="s">
        <v>121</v>
      </c>
      <c r="E202" s="151" t="s">
        <v>268</v>
      </c>
      <c r="F202" s="152" t="s">
        <v>269</v>
      </c>
      <c r="G202" s="153" t="s">
        <v>256</v>
      </c>
      <c r="H202" s="154">
        <v>293.16899999999998</v>
      </c>
      <c r="I202" s="155"/>
      <c r="J202" s="156">
        <f>ROUND(I202*H202,2)</f>
        <v>0</v>
      </c>
      <c r="K202" s="157"/>
      <c r="L202" s="32"/>
      <c r="M202" s="158" t="s">
        <v>1</v>
      </c>
      <c r="N202" s="159" t="s">
        <v>39</v>
      </c>
      <c r="O202" s="60"/>
      <c r="P202" s="160">
        <f>O202*H202</f>
        <v>0</v>
      </c>
      <c r="Q202" s="160">
        <v>0</v>
      </c>
      <c r="R202" s="160">
        <f>Q202*H202</f>
        <v>0</v>
      </c>
      <c r="S202" s="160">
        <v>0</v>
      </c>
      <c r="T202" s="161">
        <f>S202*H202</f>
        <v>0</v>
      </c>
      <c r="U202" s="31"/>
      <c r="V202" s="31"/>
      <c r="W202" s="31"/>
      <c r="X202" s="31"/>
      <c r="Y202" s="31"/>
      <c r="Z202" s="31"/>
      <c r="AA202" s="31"/>
      <c r="AB202" s="31"/>
      <c r="AC202" s="31"/>
      <c r="AD202" s="31"/>
      <c r="AE202" s="31"/>
      <c r="AR202" s="162" t="s">
        <v>125</v>
      </c>
      <c r="AT202" s="162" t="s">
        <v>121</v>
      </c>
      <c r="AU202" s="162" t="s">
        <v>126</v>
      </c>
      <c r="AY202" s="16" t="s">
        <v>119</v>
      </c>
      <c r="BE202" s="163">
        <f>IF(N202="základná",J202,0)</f>
        <v>0</v>
      </c>
      <c r="BF202" s="163">
        <f>IF(N202="znížená",J202,0)</f>
        <v>0</v>
      </c>
      <c r="BG202" s="163">
        <f>IF(N202="zákl. prenesená",J202,0)</f>
        <v>0</v>
      </c>
      <c r="BH202" s="163">
        <f>IF(N202="zníž. prenesená",J202,0)</f>
        <v>0</v>
      </c>
      <c r="BI202" s="163">
        <f>IF(N202="nulová",J202,0)</f>
        <v>0</v>
      </c>
      <c r="BJ202" s="16" t="s">
        <v>126</v>
      </c>
      <c r="BK202" s="163">
        <f>ROUND(I202*H202,2)</f>
        <v>0</v>
      </c>
      <c r="BL202" s="16" t="s">
        <v>125</v>
      </c>
      <c r="BM202" s="162" t="s">
        <v>270</v>
      </c>
    </row>
    <row r="203" spans="1:65" s="2" customFormat="1" ht="16.5" customHeight="1">
      <c r="A203" s="31"/>
      <c r="B203" s="149"/>
      <c r="C203" s="150" t="s">
        <v>271</v>
      </c>
      <c r="D203" s="150" t="s">
        <v>121</v>
      </c>
      <c r="E203" s="151" t="s">
        <v>272</v>
      </c>
      <c r="F203" s="152" t="s">
        <v>273</v>
      </c>
      <c r="G203" s="153" t="s">
        <v>256</v>
      </c>
      <c r="H203" s="154">
        <v>293.16899999999998</v>
      </c>
      <c r="I203" s="155"/>
      <c r="J203" s="156">
        <f>ROUND(I203*H203,2)</f>
        <v>0</v>
      </c>
      <c r="K203" s="157"/>
      <c r="L203" s="32"/>
      <c r="M203" s="158" t="s">
        <v>1</v>
      </c>
      <c r="N203" s="159" t="s">
        <v>39</v>
      </c>
      <c r="O203" s="60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2" t="s">
        <v>125</v>
      </c>
      <c r="AT203" s="162" t="s">
        <v>121</v>
      </c>
      <c r="AU203" s="162" t="s">
        <v>126</v>
      </c>
      <c r="AY203" s="16" t="s">
        <v>119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126</v>
      </c>
      <c r="BK203" s="163">
        <f>ROUND(I203*H203,2)</f>
        <v>0</v>
      </c>
      <c r="BL203" s="16" t="s">
        <v>125</v>
      </c>
      <c r="BM203" s="162" t="s">
        <v>274</v>
      </c>
    </row>
    <row r="204" spans="1:65" s="12" customFormat="1" ht="25.9" customHeight="1">
      <c r="B204" s="136"/>
      <c r="D204" s="137" t="s">
        <v>72</v>
      </c>
      <c r="E204" s="138" t="s">
        <v>275</v>
      </c>
      <c r="F204" s="138" t="s">
        <v>276</v>
      </c>
      <c r="I204" s="139"/>
      <c r="J204" s="140">
        <f>BK204</f>
        <v>0</v>
      </c>
      <c r="L204" s="136"/>
      <c r="M204" s="141"/>
      <c r="N204" s="142"/>
      <c r="O204" s="142"/>
      <c r="P204" s="143">
        <f>P205+P209+P218+P224+P227+P262</f>
        <v>0</v>
      </c>
      <c r="Q204" s="142"/>
      <c r="R204" s="143">
        <f>R205+R209+R218+R224+R227+R262</f>
        <v>0</v>
      </c>
      <c r="S204" s="142"/>
      <c r="T204" s="144">
        <f>T205+T209+T218+T224+T227+T262</f>
        <v>0</v>
      </c>
      <c r="AR204" s="137" t="s">
        <v>126</v>
      </c>
      <c r="AT204" s="145" t="s">
        <v>72</v>
      </c>
      <c r="AU204" s="145" t="s">
        <v>73</v>
      </c>
      <c r="AY204" s="137" t="s">
        <v>119</v>
      </c>
      <c r="BK204" s="146">
        <f>BK205+BK209+BK218+BK224+BK227+BK262</f>
        <v>0</v>
      </c>
    </row>
    <row r="205" spans="1:65" s="12" customFormat="1" ht="22.9" customHeight="1">
      <c r="B205" s="136"/>
      <c r="D205" s="137" t="s">
        <v>72</v>
      </c>
      <c r="E205" s="147" t="s">
        <v>277</v>
      </c>
      <c r="F205" s="147" t="s">
        <v>278</v>
      </c>
      <c r="I205" s="139"/>
      <c r="J205" s="148">
        <f>BK205</f>
        <v>0</v>
      </c>
      <c r="L205" s="136"/>
      <c r="M205" s="141"/>
      <c r="N205" s="142"/>
      <c r="O205" s="142"/>
      <c r="P205" s="143">
        <f>SUM(P206:P208)</f>
        <v>0</v>
      </c>
      <c r="Q205" s="142"/>
      <c r="R205" s="143">
        <f>SUM(R206:R208)</f>
        <v>0</v>
      </c>
      <c r="S205" s="142"/>
      <c r="T205" s="144">
        <f>SUM(T206:T208)</f>
        <v>0</v>
      </c>
      <c r="AR205" s="137" t="s">
        <v>126</v>
      </c>
      <c r="AT205" s="145" t="s">
        <v>72</v>
      </c>
      <c r="AU205" s="145" t="s">
        <v>80</v>
      </c>
      <c r="AY205" s="137" t="s">
        <v>119</v>
      </c>
      <c r="BK205" s="146">
        <f>SUM(BK206:BK208)</f>
        <v>0</v>
      </c>
    </row>
    <row r="206" spans="1:65" s="2" customFormat="1" ht="24.2" customHeight="1">
      <c r="A206" s="31"/>
      <c r="B206" s="149"/>
      <c r="C206" s="150" t="s">
        <v>279</v>
      </c>
      <c r="D206" s="150" t="s">
        <v>121</v>
      </c>
      <c r="E206" s="151" t="s">
        <v>280</v>
      </c>
      <c r="F206" s="152" t="s">
        <v>281</v>
      </c>
      <c r="G206" s="153" t="s">
        <v>282</v>
      </c>
      <c r="H206" s="154">
        <v>1</v>
      </c>
      <c r="I206" s="155"/>
      <c r="J206" s="156">
        <f>ROUND(I206*H206,2)</f>
        <v>0</v>
      </c>
      <c r="K206" s="157"/>
      <c r="L206" s="32"/>
      <c r="M206" s="158" t="s">
        <v>1</v>
      </c>
      <c r="N206" s="159" t="s">
        <v>39</v>
      </c>
      <c r="O206" s="60"/>
      <c r="P206" s="160">
        <f>O206*H206</f>
        <v>0</v>
      </c>
      <c r="Q206" s="160">
        <v>0</v>
      </c>
      <c r="R206" s="160">
        <f>Q206*H206</f>
        <v>0</v>
      </c>
      <c r="S206" s="160">
        <v>0</v>
      </c>
      <c r="T206" s="161">
        <f>S206*H206</f>
        <v>0</v>
      </c>
      <c r="U206" s="31"/>
      <c r="V206" s="31"/>
      <c r="W206" s="31"/>
      <c r="X206" s="31"/>
      <c r="Y206" s="31"/>
      <c r="Z206" s="31"/>
      <c r="AA206" s="31"/>
      <c r="AB206" s="31"/>
      <c r="AC206" s="31"/>
      <c r="AD206" s="31"/>
      <c r="AE206" s="31"/>
      <c r="AR206" s="162" t="s">
        <v>196</v>
      </c>
      <c r="AT206" s="162" t="s">
        <v>121</v>
      </c>
      <c r="AU206" s="162" t="s">
        <v>126</v>
      </c>
      <c r="AY206" s="16" t="s">
        <v>119</v>
      </c>
      <c r="BE206" s="163">
        <f>IF(N206="základná",J206,0)</f>
        <v>0</v>
      </c>
      <c r="BF206" s="163">
        <f>IF(N206="znížená",J206,0)</f>
        <v>0</v>
      </c>
      <c r="BG206" s="163">
        <f>IF(N206="zákl. prenesená",J206,0)</f>
        <v>0</v>
      </c>
      <c r="BH206" s="163">
        <f>IF(N206="zníž. prenesená",J206,0)</f>
        <v>0</v>
      </c>
      <c r="BI206" s="163">
        <f>IF(N206="nulová",J206,0)</f>
        <v>0</v>
      </c>
      <c r="BJ206" s="16" t="s">
        <v>126</v>
      </c>
      <c r="BK206" s="163">
        <f>ROUND(I206*H206,2)</f>
        <v>0</v>
      </c>
      <c r="BL206" s="16" t="s">
        <v>196</v>
      </c>
      <c r="BM206" s="162" t="s">
        <v>283</v>
      </c>
    </row>
    <row r="207" spans="1:65" s="2" customFormat="1" ht="16.5" customHeight="1">
      <c r="A207" s="31"/>
      <c r="B207" s="149"/>
      <c r="C207" s="150" t="s">
        <v>284</v>
      </c>
      <c r="D207" s="150" t="s">
        <v>121</v>
      </c>
      <c r="E207" s="151" t="s">
        <v>285</v>
      </c>
      <c r="F207" s="152" t="s">
        <v>286</v>
      </c>
      <c r="G207" s="153" t="s">
        <v>282</v>
      </c>
      <c r="H207" s="154">
        <v>1</v>
      </c>
      <c r="I207" s="155"/>
      <c r="J207" s="156">
        <f>ROUND(I207*H207,2)</f>
        <v>0</v>
      </c>
      <c r="K207" s="157"/>
      <c r="L207" s="32"/>
      <c r="M207" s="158" t="s">
        <v>1</v>
      </c>
      <c r="N207" s="159" t="s">
        <v>39</v>
      </c>
      <c r="O207" s="60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2" t="s">
        <v>196</v>
      </c>
      <c r="AT207" s="162" t="s">
        <v>121</v>
      </c>
      <c r="AU207" s="162" t="s">
        <v>126</v>
      </c>
      <c r="AY207" s="16" t="s">
        <v>119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6" t="s">
        <v>126</v>
      </c>
      <c r="BK207" s="163">
        <f>ROUND(I207*H207,2)</f>
        <v>0</v>
      </c>
      <c r="BL207" s="16" t="s">
        <v>196</v>
      </c>
      <c r="BM207" s="162" t="s">
        <v>287</v>
      </c>
    </row>
    <row r="208" spans="1:65" s="2" customFormat="1" ht="16.5" customHeight="1">
      <c r="A208" s="31"/>
      <c r="B208" s="149"/>
      <c r="C208" s="150" t="s">
        <v>288</v>
      </c>
      <c r="D208" s="150" t="s">
        <v>121</v>
      </c>
      <c r="E208" s="151" t="s">
        <v>289</v>
      </c>
      <c r="F208" s="152" t="s">
        <v>290</v>
      </c>
      <c r="G208" s="153" t="s">
        <v>282</v>
      </c>
      <c r="H208" s="154">
        <v>1</v>
      </c>
      <c r="I208" s="155"/>
      <c r="J208" s="156">
        <f>ROUND(I208*H208,2)</f>
        <v>0</v>
      </c>
      <c r="K208" s="157"/>
      <c r="L208" s="32"/>
      <c r="M208" s="158" t="s">
        <v>1</v>
      </c>
      <c r="N208" s="159" t="s">
        <v>39</v>
      </c>
      <c r="O208" s="60"/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62" t="s">
        <v>196</v>
      </c>
      <c r="AT208" s="162" t="s">
        <v>121</v>
      </c>
      <c r="AU208" s="162" t="s">
        <v>126</v>
      </c>
      <c r="AY208" s="16" t="s">
        <v>119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6" t="s">
        <v>126</v>
      </c>
      <c r="BK208" s="163">
        <f>ROUND(I208*H208,2)</f>
        <v>0</v>
      </c>
      <c r="BL208" s="16" t="s">
        <v>196</v>
      </c>
      <c r="BM208" s="162" t="s">
        <v>291</v>
      </c>
    </row>
    <row r="209" spans="1:65" s="12" customFormat="1" ht="22.9" customHeight="1">
      <c r="B209" s="136"/>
      <c r="D209" s="137" t="s">
        <v>72</v>
      </c>
      <c r="E209" s="147" t="s">
        <v>292</v>
      </c>
      <c r="F209" s="147" t="s">
        <v>293</v>
      </c>
      <c r="I209" s="139"/>
      <c r="J209" s="148">
        <f>BK209</f>
        <v>0</v>
      </c>
      <c r="L209" s="136"/>
      <c r="M209" s="141"/>
      <c r="N209" s="142"/>
      <c r="O209" s="142"/>
      <c r="P209" s="143">
        <f>SUM(P210:P217)</f>
        <v>0</v>
      </c>
      <c r="Q209" s="142"/>
      <c r="R209" s="143">
        <f>SUM(R210:R217)</f>
        <v>0</v>
      </c>
      <c r="S209" s="142"/>
      <c r="T209" s="144">
        <f>SUM(T210:T217)</f>
        <v>0</v>
      </c>
      <c r="AR209" s="137" t="s">
        <v>126</v>
      </c>
      <c r="AT209" s="145" t="s">
        <v>72</v>
      </c>
      <c r="AU209" s="145" t="s">
        <v>80</v>
      </c>
      <c r="AY209" s="137" t="s">
        <v>119</v>
      </c>
      <c r="BK209" s="146">
        <f>SUM(BK210:BK217)</f>
        <v>0</v>
      </c>
    </row>
    <row r="210" spans="1:65" s="2" customFormat="1" ht="37.9" customHeight="1">
      <c r="A210" s="31"/>
      <c r="B210" s="149"/>
      <c r="C210" s="150" t="s">
        <v>294</v>
      </c>
      <c r="D210" s="150" t="s">
        <v>121</v>
      </c>
      <c r="E210" s="151" t="s">
        <v>295</v>
      </c>
      <c r="F210" s="152" t="s">
        <v>296</v>
      </c>
      <c r="G210" s="153" t="s">
        <v>183</v>
      </c>
      <c r="H210" s="154">
        <v>50.3</v>
      </c>
      <c r="I210" s="155"/>
      <c r="J210" s="156">
        <f>ROUND(I210*H210,2)</f>
        <v>0</v>
      </c>
      <c r="K210" s="157"/>
      <c r="L210" s="32"/>
      <c r="M210" s="158" t="s">
        <v>1</v>
      </c>
      <c r="N210" s="159" t="s">
        <v>39</v>
      </c>
      <c r="O210" s="60"/>
      <c r="P210" s="160">
        <f>O210*H210</f>
        <v>0</v>
      </c>
      <c r="Q210" s="160">
        <v>0</v>
      </c>
      <c r="R210" s="160">
        <f>Q210*H210</f>
        <v>0</v>
      </c>
      <c r="S210" s="160">
        <v>0</v>
      </c>
      <c r="T210" s="161">
        <f>S210*H210</f>
        <v>0</v>
      </c>
      <c r="U210" s="31"/>
      <c r="V210" s="31"/>
      <c r="W210" s="31"/>
      <c r="X210" s="31"/>
      <c r="Y210" s="31"/>
      <c r="Z210" s="31"/>
      <c r="AA210" s="31"/>
      <c r="AB210" s="31"/>
      <c r="AC210" s="31"/>
      <c r="AD210" s="31"/>
      <c r="AE210" s="31"/>
      <c r="AR210" s="162" t="s">
        <v>196</v>
      </c>
      <c r="AT210" s="162" t="s">
        <v>121</v>
      </c>
      <c r="AU210" s="162" t="s">
        <v>126</v>
      </c>
      <c r="AY210" s="16" t="s">
        <v>119</v>
      </c>
      <c r="BE210" s="163">
        <f>IF(N210="základná",J210,0)</f>
        <v>0</v>
      </c>
      <c r="BF210" s="163">
        <f>IF(N210="znížená",J210,0)</f>
        <v>0</v>
      </c>
      <c r="BG210" s="163">
        <f>IF(N210="zákl. prenesená",J210,0)</f>
        <v>0</v>
      </c>
      <c r="BH210" s="163">
        <f>IF(N210="zníž. prenesená",J210,0)</f>
        <v>0</v>
      </c>
      <c r="BI210" s="163">
        <f>IF(N210="nulová",J210,0)</f>
        <v>0</v>
      </c>
      <c r="BJ210" s="16" t="s">
        <v>126</v>
      </c>
      <c r="BK210" s="163">
        <f>ROUND(I210*H210,2)</f>
        <v>0</v>
      </c>
      <c r="BL210" s="16" t="s">
        <v>196</v>
      </c>
      <c r="BM210" s="162" t="s">
        <v>297</v>
      </c>
    </row>
    <row r="211" spans="1:65" s="13" customFormat="1">
      <c r="B211" s="164"/>
      <c r="D211" s="165" t="s">
        <v>157</v>
      </c>
      <c r="E211" s="166" t="s">
        <v>1</v>
      </c>
      <c r="F211" s="167" t="s">
        <v>298</v>
      </c>
      <c r="H211" s="168">
        <v>31.3</v>
      </c>
      <c r="I211" s="169"/>
      <c r="L211" s="164"/>
      <c r="M211" s="170"/>
      <c r="N211" s="171"/>
      <c r="O211" s="171"/>
      <c r="P211" s="171"/>
      <c r="Q211" s="171"/>
      <c r="R211" s="171"/>
      <c r="S211" s="171"/>
      <c r="T211" s="172"/>
      <c r="AT211" s="166" t="s">
        <v>157</v>
      </c>
      <c r="AU211" s="166" t="s">
        <v>126</v>
      </c>
      <c r="AV211" s="13" t="s">
        <v>126</v>
      </c>
      <c r="AW211" s="13" t="s">
        <v>29</v>
      </c>
      <c r="AX211" s="13" t="s">
        <v>73</v>
      </c>
      <c r="AY211" s="166" t="s">
        <v>119</v>
      </c>
    </row>
    <row r="212" spans="1:65" s="13" customFormat="1">
      <c r="B212" s="164"/>
      <c r="D212" s="165" t="s">
        <v>157</v>
      </c>
      <c r="E212" s="166" t="s">
        <v>1</v>
      </c>
      <c r="F212" s="167" t="s">
        <v>299</v>
      </c>
      <c r="H212" s="168">
        <v>10.6</v>
      </c>
      <c r="I212" s="169"/>
      <c r="L212" s="164"/>
      <c r="M212" s="170"/>
      <c r="N212" s="171"/>
      <c r="O212" s="171"/>
      <c r="P212" s="171"/>
      <c r="Q212" s="171"/>
      <c r="R212" s="171"/>
      <c r="S212" s="171"/>
      <c r="T212" s="172"/>
      <c r="AT212" s="166" t="s">
        <v>157</v>
      </c>
      <c r="AU212" s="166" t="s">
        <v>126</v>
      </c>
      <c r="AV212" s="13" t="s">
        <v>126</v>
      </c>
      <c r="AW212" s="13" t="s">
        <v>29</v>
      </c>
      <c r="AX212" s="13" t="s">
        <v>73</v>
      </c>
      <c r="AY212" s="166" t="s">
        <v>119</v>
      </c>
    </row>
    <row r="213" spans="1:65" s="13" customFormat="1">
      <c r="B213" s="164"/>
      <c r="D213" s="165" t="s">
        <v>157</v>
      </c>
      <c r="E213" s="166" t="s">
        <v>1</v>
      </c>
      <c r="F213" s="167" t="s">
        <v>300</v>
      </c>
      <c r="H213" s="168">
        <v>8.4</v>
      </c>
      <c r="I213" s="169"/>
      <c r="L213" s="164"/>
      <c r="M213" s="170"/>
      <c r="N213" s="171"/>
      <c r="O213" s="171"/>
      <c r="P213" s="171"/>
      <c r="Q213" s="171"/>
      <c r="R213" s="171"/>
      <c r="S213" s="171"/>
      <c r="T213" s="172"/>
      <c r="AT213" s="166" t="s">
        <v>157</v>
      </c>
      <c r="AU213" s="166" t="s">
        <v>126</v>
      </c>
      <c r="AV213" s="13" t="s">
        <v>126</v>
      </c>
      <c r="AW213" s="13" t="s">
        <v>29</v>
      </c>
      <c r="AX213" s="13" t="s">
        <v>73</v>
      </c>
      <c r="AY213" s="166" t="s">
        <v>119</v>
      </c>
    </row>
    <row r="214" spans="1:65" s="14" customFormat="1">
      <c r="B214" s="173"/>
      <c r="D214" s="165" t="s">
        <v>157</v>
      </c>
      <c r="E214" s="174" t="s">
        <v>1</v>
      </c>
      <c r="F214" s="175" t="s">
        <v>159</v>
      </c>
      <c r="H214" s="176">
        <v>50.3</v>
      </c>
      <c r="I214" s="177"/>
      <c r="L214" s="173"/>
      <c r="M214" s="178"/>
      <c r="N214" s="179"/>
      <c r="O214" s="179"/>
      <c r="P214" s="179"/>
      <c r="Q214" s="179"/>
      <c r="R214" s="179"/>
      <c r="S214" s="179"/>
      <c r="T214" s="180"/>
      <c r="AT214" s="174" t="s">
        <v>157</v>
      </c>
      <c r="AU214" s="174" t="s">
        <v>126</v>
      </c>
      <c r="AV214" s="14" t="s">
        <v>125</v>
      </c>
      <c r="AW214" s="14" t="s">
        <v>29</v>
      </c>
      <c r="AX214" s="14" t="s">
        <v>80</v>
      </c>
      <c r="AY214" s="174" t="s">
        <v>119</v>
      </c>
    </row>
    <row r="215" spans="1:65" s="2" customFormat="1" ht="33" customHeight="1">
      <c r="A215" s="31"/>
      <c r="B215" s="149"/>
      <c r="C215" s="150" t="s">
        <v>301</v>
      </c>
      <c r="D215" s="150" t="s">
        <v>121</v>
      </c>
      <c r="E215" s="151" t="s">
        <v>302</v>
      </c>
      <c r="F215" s="152" t="s">
        <v>303</v>
      </c>
      <c r="G215" s="153" t="s">
        <v>124</v>
      </c>
      <c r="H215" s="154">
        <v>356</v>
      </c>
      <c r="I215" s="155"/>
      <c r="J215" s="156">
        <f>ROUND(I215*H215,2)</f>
        <v>0</v>
      </c>
      <c r="K215" s="157"/>
      <c r="L215" s="32"/>
      <c r="M215" s="158" t="s">
        <v>1</v>
      </c>
      <c r="N215" s="159" t="s">
        <v>39</v>
      </c>
      <c r="O215" s="60"/>
      <c r="P215" s="160">
        <f>O215*H215</f>
        <v>0</v>
      </c>
      <c r="Q215" s="160">
        <v>0</v>
      </c>
      <c r="R215" s="160">
        <f>Q215*H215</f>
        <v>0</v>
      </c>
      <c r="S215" s="160">
        <v>0</v>
      </c>
      <c r="T215" s="161">
        <f>S215*H215</f>
        <v>0</v>
      </c>
      <c r="U215" s="31"/>
      <c r="V215" s="31"/>
      <c r="W215" s="31"/>
      <c r="X215" s="31"/>
      <c r="Y215" s="31"/>
      <c r="Z215" s="31"/>
      <c r="AA215" s="31"/>
      <c r="AB215" s="31"/>
      <c r="AC215" s="31"/>
      <c r="AD215" s="31"/>
      <c r="AE215" s="31"/>
      <c r="AR215" s="162" t="s">
        <v>196</v>
      </c>
      <c r="AT215" s="162" t="s">
        <v>121</v>
      </c>
      <c r="AU215" s="162" t="s">
        <v>126</v>
      </c>
      <c r="AY215" s="16" t="s">
        <v>119</v>
      </c>
      <c r="BE215" s="163">
        <f>IF(N215="základná",J215,0)</f>
        <v>0</v>
      </c>
      <c r="BF215" s="163">
        <f>IF(N215="znížená",J215,0)</f>
        <v>0</v>
      </c>
      <c r="BG215" s="163">
        <f>IF(N215="zákl. prenesená",J215,0)</f>
        <v>0</v>
      </c>
      <c r="BH215" s="163">
        <f>IF(N215="zníž. prenesená",J215,0)</f>
        <v>0</v>
      </c>
      <c r="BI215" s="163">
        <f>IF(N215="nulová",J215,0)</f>
        <v>0</v>
      </c>
      <c r="BJ215" s="16" t="s">
        <v>126</v>
      </c>
      <c r="BK215" s="163">
        <f>ROUND(I215*H215,2)</f>
        <v>0</v>
      </c>
      <c r="BL215" s="16" t="s">
        <v>196</v>
      </c>
      <c r="BM215" s="162" t="s">
        <v>304</v>
      </c>
    </row>
    <row r="216" spans="1:65" s="13" customFormat="1">
      <c r="B216" s="164"/>
      <c r="D216" s="165" t="s">
        <v>157</v>
      </c>
      <c r="E216" s="166" t="s">
        <v>1</v>
      </c>
      <c r="F216" s="167" t="s">
        <v>305</v>
      </c>
      <c r="H216" s="168">
        <v>356</v>
      </c>
      <c r="I216" s="169"/>
      <c r="L216" s="164"/>
      <c r="M216" s="170"/>
      <c r="N216" s="171"/>
      <c r="O216" s="171"/>
      <c r="P216" s="171"/>
      <c r="Q216" s="171"/>
      <c r="R216" s="171"/>
      <c r="S216" s="171"/>
      <c r="T216" s="172"/>
      <c r="AT216" s="166" t="s">
        <v>157</v>
      </c>
      <c r="AU216" s="166" t="s">
        <v>126</v>
      </c>
      <c r="AV216" s="13" t="s">
        <v>126</v>
      </c>
      <c r="AW216" s="13" t="s">
        <v>29</v>
      </c>
      <c r="AX216" s="13" t="s">
        <v>73</v>
      </c>
      <c r="AY216" s="166" t="s">
        <v>119</v>
      </c>
    </row>
    <row r="217" spans="1:65" s="14" customFormat="1">
      <c r="B217" s="173"/>
      <c r="D217" s="165" t="s">
        <v>157</v>
      </c>
      <c r="E217" s="174" t="s">
        <v>1</v>
      </c>
      <c r="F217" s="175" t="s">
        <v>159</v>
      </c>
      <c r="H217" s="176">
        <v>356</v>
      </c>
      <c r="I217" s="177"/>
      <c r="L217" s="173"/>
      <c r="M217" s="178"/>
      <c r="N217" s="179"/>
      <c r="O217" s="179"/>
      <c r="P217" s="179"/>
      <c r="Q217" s="179"/>
      <c r="R217" s="179"/>
      <c r="S217" s="179"/>
      <c r="T217" s="180"/>
      <c r="AT217" s="174" t="s">
        <v>157</v>
      </c>
      <c r="AU217" s="174" t="s">
        <v>126</v>
      </c>
      <c r="AV217" s="14" t="s">
        <v>125</v>
      </c>
      <c r="AW217" s="14" t="s">
        <v>29</v>
      </c>
      <c r="AX217" s="14" t="s">
        <v>80</v>
      </c>
      <c r="AY217" s="174" t="s">
        <v>119</v>
      </c>
    </row>
    <row r="218" spans="1:65" s="12" customFormat="1" ht="22.9" customHeight="1">
      <c r="B218" s="136"/>
      <c r="D218" s="137" t="s">
        <v>72</v>
      </c>
      <c r="E218" s="147" t="s">
        <v>306</v>
      </c>
      <c r="F218" s="147" t="s">
        <v>307</v>
      </c>
      <c r="I218" s="139"/>
      <c r="J218" s="148">
        <f>BK218</f>
        <v>0</v>
      </c>
      <c r="L218" s="136"/>
      <c r="M218" s="141"/>
      <c r="N218" s="142"/>
      <c r="O218" s="142"/>
      <c r="P218" s="143">
        <f>SUM(P219:P223)</f>
        <v>0</v>
      </c>
      <c r="Q218" s="142"/>
      <c r="R218" s="143">
        <f>SUM(R219:R223)</f>
        <v>0</v>
      </c>
      <c r="S218" s="142"/>
      <c r="T218" s="144">
        <f>SUM(T219:T223)</f>
        <v>0</v>
      </c>
      <c r="AR218" s="137" t="s">
        <v>126</v>
      </c>
      <c r="AT218" s="145" t="s">
        <v>72</v>
      </c>
      <c r="AU218" s="145" t="s">
        <v>80</v>
      </c>
      <c r="AY218" s="137" t="s">
        <v>119</v>
      </c>
      <c r="BK218" s="146">
        <f>SUM(BK219:BK223)</f>
        <v>0</v>
      </c>
    </row>
    <row r="219" spans="1:65" s="2" customFormat="1" ht="16.5" customHeight="1">
      <c r="A219" s="31"/>
      <c r="B219" s="149"/>
      <c r="C219" s="150" t="s">
        <v>308</v>
      </c>
      <c r="D219" s="150" t="s">
        <v>121</v>
      </c>
      <c r="E219" s="151" t="s">
        <v>309</v>
      </c>
      <c r="F219" s="152" t="s">
        <v>310</v>
      </c>
      <c r="G219" s="153" t="s">
        <v>183</v>
      </c>
      <c r="H219" s="154">
        <v>77.2</v>
      </c>
      <c r="I219" s="155"/>
      <c r="J219" s="156">
        <f>ROUND(I219*H219,2)</f>
        <v>0</v>
      </c>
      <c r="K219" s="157"/>
      <c r="L219" s="32"/>
      <c r="M219" s="158" t="s">
        <v>1</v>
      </c>
      <c r="N219" s="159" t="s">
        <v>39</v>
      </c>
      <c r="O219" s="60"/>
      <c r="P219" s="160">
        <f>O219*H219</f>
        <v>0</v>
      </c>
      <c r="Q219" s="160">
        <v>0</v>
      </c>
      <c r="R219" s="160">
        <f>Q219*H219</f>
        <v>0</v>
      </c>
      <c r="S219" s="160">
        <v>0</v>
      </c>
      <c r="T219" s="161">
        <f>S219*H219</f>
        <v>0</v>
      </c>
      <c r="U219" s="31"/>
      <c r="V219" s="31"/>
      <c r="W219" s="31"/>
      <c r="X219" s="31"/>
      <c r="Y219" s="31"/>
      <c r="Z219" s="31"/>
      <c r="AA219" s="31"/>
      <c r="AB219" s="31"/>
      <c r="AC219" s="31"/>
      <c r="AD219" s="31"/>
      <c r="AE219" s="31"/>
      <c r="AR219" s="162" t="s">
        <v>196</v>
      </c>
      <c r="AT219" s="162" t="s">
        <v>121</v>
      </c>
      <c r="AU219" s="162" t="s">
        <v>126</v>
      </c>
      <c r="AY219" s="16" t="s">
        <v>119</v>
      </c>
      <c r="BE219" s="163">
        <f>IF(N219="základná",J219,0)</f>
        <v>0</v>
      </c>
      <c r="BF219" s="163">
        <f>IF(N219="znížená",J219,0)</f>
        <v>0</v>
      </c>
      <c r="BG219" s="163">
        <f>IF(N219="zákl. prenesená",J219,0)</f>
        <v>0</v>
      </c>
      <c r="BH219" s="163">
        <f>IF(N219="zníž. prenesená",J219,0)</f>
        <v>0</v>
      </c>
      <c r="BI219" s="163">
        <f>IF(N219="nulová",J219,0)</f>
        <v>0</v>
      </c>
      <c r="BJ219" s="16" t="s">
        <v>126</v>
      </c>
      <c r="BK219" s="163">
        <f>ROUND(I219*H219,2)</f>
        <v>0</v>
      </c>
      <c r="BL219" s="16" t="s">
        <v>196</v>
      </c>
      <c r="BM219" s="162" t="s">
        <v>311</v>
      </c>
    </row>
    <row r="220" spans="1:65" s="2" customFormat="1" ht="16.5" customHeight="1">
      <c r="A220" s="31"/>
      <c r="B220" s="149"/>
      <c r="C220" s="150" t="s">
        <v>312</v>
      </c>
      <c r="D220" s="150" t="s">
        <v>121</v>
      </c>
      <c r="E220" s="151" t="s">
        <v>313</v>
      </c>
      <c r="F220" s="152" t="s">
        <v>314</v>
      </c>
      <c r="G220" s="153" t="s">
        <v>183</v>
      </c>
      <c r="H220" s="154">
        <v>21.36</v>
      </c>
      <c r="I220" s="155"/>
      <c r="J220" s="156">
        <f>ROUND(I220*H220,2)</f>
        <v>0</v>
      </c>
      <c r="K220" s="157"/>
      <c r="L220" s="32"/>
      <c r="M220" s="158" t="s">
        <v>1</v>
      </c>
      <c r="N220" s="159" t="s">
        <v>39</v>
      </c>
      <c r="O220" s="60"/>
      <c r="P220" s="160">
        <f>O220*H220</f>
        <v>0</v>
      </c>
      <c r="Q220" s="160">
        <v>0</v>
      </c>
      <c r="R220" s="160">
        <f>Q220*H220</f>
        <v>0</v>
      </c>
      <c r="S220" s="160">
        <v>0</v>
      </c>
      <c r="T220" s="161">
        <f>S220*H220</f>
        <v>0</v>
      </c>
      <c r="U220" s="31"/>
      <c r="V220" s="31"/>
      <c r="W220" s="31"/>
      <c r="X220" s="31"/>
      <c r="Y220" s="31"/>
      <c r="Z220" s="31"/>
      <c r="AA220" s="31"/>
      <c r="AB220" s="31"/>
      <c r="AC220" s="31"/>
      <c r="AD220" s="31"/>
      <c r="AE220" s="31"/>
      <c r="AR220" s="162" t="s">
        <v>196</v>
      </c>
      <c r="AT220" s="162" t="s">
        <v>121</v>
      </c>
      <c r="AU220" s="162" t="s">
        <v>126</v>
      </c>
      <c r="AY220" s="16" t="s">
        <v>119</v>
      </c>
      <c r="BE220" s="163">
        <f>IF(N220="základná",J220,0)</f>
        <v>0</v>
      </c>
      <c r="BF220" s="163">
        <f>IF(N220="znížená",J220,0)</f>
        <v>0</v>
      </c>
      <c r="BG220" s="163">
        <f>IF(N220="zákl. prenesená",J220,0)</f>
        <v>0</v>
      </c>
      <c r="BH220" s="163">
        <f>IF(N220="zníž. prenesená",J220,0)</f>
        <v>0</v>
      </c>
      <c r="BI220" s="163">
        <f>IF(N220="nulová",J220,0)</f>
        <v>0</v>
      </c>
      <c r="BJ220" s="16" t="s">
        <v>126</v>
      </c>
      <c r="BK220" s="163">
        <f>ROUND(I220*H220,2)</f>
        <v>0</v>
      </c>
      <c r="BL220" s="16" t="s">
        <v>196</v>
      </c>
      <c r="BM220" s="162" t="s">
        <v>315</v>
      </c>
    </row>
    <row r="221" spans="1:65" s="13" customFormat="1">
      <c r="B221" s="164"/>
      <c r="D221" s="165" t="s">
        <v>157</v>
      </c>
      <c r="E221" s="166" t="s">
        <v>1</v>
      </c>
      <c r="F221" s="167" t="s">
        <v>316</v>
      </c>
      <c r="H221" s="168">
        <v>21.36</v>
      </c>
      <c r="I221" s="169"/>
      <c r="L221" s="164"/>
      <c r="M221" s="170"/>
      <c r="N221" s="171"/>
      <c r="O221" s="171"/>
      <c r="P221" s="171"/>
      <c r="Q221" s="171"/>
      <c r="R221" s="171"/>
      <c r="S221" s="171"/>
      <c r="T221" s="172"/>
      <c r="AT221" s="166" t="s">
        <v>157</v>
      </c>
      <c r="AU221" s="166" t="s">
        <v>126</v>
      </c>
      <c r="AV221" s="13" t="s">
        <v>126</v>
      </c>
      <c r="AW221" s="13" t="s">
        <v>29</v>
      </c>
      <c r="AX221" s="13" t="s">
        <v>73</v>
      </c>
      <c r="AY221" s="166" t="s">
        <v>119</v>
      </c>
    </row>
    <row r="222" spans="1:65" s="14" customFormat="1">
      <c r="B222" s="173"/>
      <c r="D222" s="165" t="s">
        <v>157</v>
      </c>
      <c r="E222" s="174" t="s">
        <v>1</v>
      </c>
      <c r="F222" s="175" t="s">
        <v>159</v>
      </c>
      <c r="H222" s="176">
        <v>21.36</v>
      </c>
      <c r="I222" s="177"/>
      <c r="L222" s="173"/>
      <c r="M222" s="178"/>
      <c r="N222" s="179"/>
      <c r="O222" s="179"/>
      <c r="P222" s="179"/>
      <c r="Q222" s="179"/>
      <c r="R222" s="179"/>
      <c r="S222" s="179"/>
      <c r="T222" s="180"/>
      <c r="AT222" s="174" t="s">
        <v>157</v>
      </c>
      <c r="AU222" s="174" t="s">
        <v>126</v>
      </c>
      <c r="AV222" s="14" t="s">
        <v>125</v>
      </c>
      <c r="AW222" s="14" t="s">
        <v>29</v>
      </c>
      <c r="AX222" s="14" t="s">
        <v>80</v>
      </c>
      <c r="AY222" s="174" t="s">
        <v>119</v>
      </c>
    </row>
    <row r="223" spans="1:65" s="2" customFormat="1" ht="16.5" customHeight="1">
      <c r="A223" s="31"/>
      <c r="B223" s="149"/>
      <c r="C223" s="150" t="s">
        <v>317</v>
      </c>
      <c r="D223" s="150" t="s">
        <v>121</v>
      </c>
      <c r="E223" s="151" t="s">
        <v>318</v>
      </c>
      <c r="F223" s="152" t="s">
        <v>319</v>
      </c>
      <c r="G223" s="153" t="s">
        <v>124</v>
      </c>
      <c r="H223" s="154">
        <v>33.4</v>
      </c>
      <c r="I223" s="155"/>
      <c r="J223" s="156">
        <f>ROUND(I223*H223,2)</f>
        <v>0</v>
      </c>
      <c r="K223" s="157"/>
      <c r="L223" s="32"/>
      <c r="M223" s="158" t="s">
        <v>1</v>
      </c>
      <c r="N223" s="159" t="s">
        <v>39</v>
      </c>
      <c r="O223" s="60"/>
      <c r="P223" s="160">
        <f>O223*H223</f>
        <v>0</v>
      </c>
      <c r="Q223" s="160">
        <v>0</v>
      </c>
      <c r="R223" s="160">
        <f>Q223*H223</f>
        <v>0</v>
      </c>
      <c r="S223" s="160">
        <v>0</v>
      </c>
      <c r="T223" s="161">
        <f>S223*H223</f>
        <v>0</v>
      </c>
      <c r="U223" s="31"/>
      <c r="V223" s="31"/>
      <c r="W223" s="31"/>
      <c r="X223" s="31"/>
      <c r="Y223" s="31"/>
      <c r="Z223" s="31"/>
      <c r="AA223" s="31"/>
      <c r="AB223" s="31"/>
      <c r="AC223" s="31"/>
      <c r="AD223" s="31"/>
      <c r="AE223" s="31"/>
      <c r="AR223" s="162" t="s">
        <v>196</v>
      </c>
      <c r="AT223" s="162" t="s">
        <v>121</v>
      </c>
      <c r="AU223" s="162" t="s">
        <v>126</v>
      </c>
      <c r="AY223" s="16" t="s">
        <v>119</v>
      </c>
      <c r="BE223" s="163">
        <f>IF(N223="základná",J223,0)</f>
        <v>0</v>
      </c>
      <c r="BF223" s="163">
        <f>IF(N223="znížená",J223,0)</f>
        <v>0</v>
      </c>
      <c r="BG223" s="163">
        <f>IF(N223="zákl. prenesená",J223,0)</f>
        <v>0</v>
      </c>
      <c r="BH223" s="163">
        <f>IF(N223="zníž. prenesená",J223,0)</f>
        <v>0</v>
      </c>
      <c r="BI223" s="163">
        <f>IF(N223="nulová",J223,0)</f>
        <v>0</v>
      </c>
      <c r="BJ223" s="16" t="s">
        <v>126</v>
      </c>
      <c r="BK223" s="163">
        <f>ROUND(I223*H223,2)</f>
        <v>0</v>
      </c>
      <c r="BL223" s="16" t="s">
        <v>196</v>
      </c>
      <c r="BM223" s="162" t="s">
        <v>320</v>
      </c>
    </row>
    <row r="224" spans="1:65" s="12" customFormat="1" ht="22.9" customHeight="1">
      <c r="B224" s="136"/>
      <c r="D224" s="137" t="s">
        <v>72</v>
      </c>
      <c r="E224" s="147" t="s">
        <v>321</v>
      </c>
      <c r="F224" s="147" t="s">
        <v>322</v>
      </c>
      <c r="I224" s="139"/>
      <c r="J224" s="148">
        <f>BK224</f>
        <v>0</v>
      </c>
      <c r="L224" s="136"/>
      <c r="M224" s="141"/>
      <c r="N224" s="142"/>
      <c r="O224" s="142"/>
      <c r="P224" s="143">
        <f>SUM(P225:P226)</f>
        <v>0</v>
      </c>
      <c r="Q224" s="142"/>
      <c r="R224" s="143">
        <f>SUM(R225:R226)</f>
        <v>0</v>
      </c>
      <c r="S224" s="142"/>
      <c r="T224" s="144">
        <f>SUM(T225:T226)</f>
        <v>0</v>
      </c>
      <c r="AR224" s="137" t="s">
        <v>126</v>
      </c>
      <c r="AT224" s="145" t="s">
        <v>72</v>
      </c>
      <c r="AU224" s="145" t="s">
        <v>80</v>
      </c>
      <c r="AY224" s="137" t="s">
        <v>119</v>
      </c>
      <c r="BK224" s="146">
        <f>SUM(BK225:BK226)</f>
        <v>0</v>
      </c>
    </row>
    <row r="225" spans="1:65" s="2" customFormat="1" ht="16.5" customHeight="1">
      <c r="A225" s="31"/>
      <c r="B225" s="149"/>
      <c r="C225" s="150" t="s">
        <v>323</v>
      </c>
      <c r="D225" s="150" t="s">
        <v>121</v>
      </c>
      <c r="E225" s="151" t="s">
        <v>324</v>
      </c>
      <c r="F225" s="152" t="s">
        <v>325</v>
      </c>
      <c r="G225" s="153" t="s">
        <v>124</v>
      </c>
      <c r="H225" s="154">
        <v>322.60000000000002</v>
      </c>
      <c r="I225" s="155"/>
      <c r="J225" s="156">
        <f>ROUND(I225*H225,2)</f>
        <v>0</v>
      </c>
      <c r="K225" s="157"/>
      <c r="L225" s="32"/>
      <c r="M225" s="158" t="s">
        <v>1</v>
      </c>
      <c r="N225" s="159" t="s">
        <v>39</v>
      </c>
      <c r="O225" s="60"/>
      <c r="P225" s="160">
        <f>O225*H225</f>
        <v>0</v>
      </c>
      <c r="Q225" s="160">
        <v>0</v>
      </c>
      <c r="R225" s="160">
        <f>Q225*H225</f>
        <v>0</v>
      </c>
      <c r="S225" s="160">
        <v>0</v>
      </c>
      <c r="T225" s="161">
        <f>S225*H225</f>
        <v>0</v>
      </c>
      <c r="U225" s="31"/>
      <c r="V225" s="31"/>
      <c r="W225" s="31"/>
      <c r="X225" s="31"/>
      <c r="Y225" s="31"/>
      <c r="Z225" s="31"/>
      <c r="AA225" s="31"/>
      <c r="AB225" s="31"/>
      <c r="AC225" s="31"/>
      <c r="AD225" s="31"/>
      <c r="AE225" s="31"/>
      <c r="AR225" s="162" t="s">
        <v>196</v>
      </c>
      <c r="AT225" s="162" t="s">
        <v>121</v>
      </c>
      <c r="AU225" s="162" t="s">
        <v>126</v>
      </c>
      <c r="AY225" s="16" t="s">
        <v>119</v>
      </c>
      <c r="BE225" s="163">
        <f>IF(N225="základná",J225,0)</f>
        <v>0</v>
      </c>
      <c r="BF225" s="163">
        <f>IF(N225="znížená",J225,0)</f>
        <v>0</v>
      </c>
      <c r="BG225" s="163">
        <f>IF(N225="zákl. prenesená",J225,0)</f>
        <v>0</v>
      </c>
      <c r="BH225" s="163">
        <f>IF(N225="zníž. prenesená",J225,0)</f>
        <v>0</v>
      </c>
      <c r="BI225" s="163">
        <f>IF(N225="nulová",J225,0)</f>
        <v>0</v>
      </c>
      <c r="BJ225" s="16" t="s">
        <v>126</v>
      </c>
      <c r="BK225" s="163">
        <f>ROUND(I225*H225,2)</f>
        <v>0</v>
      </c>
      <c r="BL225" s="16" t="s">
        <v>196</v>
      </c>
      <c r="BM225" s="162" t="s">
        <v>326</v>
      </c>
    </row>
    <row r="226" spans="1:65" s="2" customFormat="1" ht="16.5" customHeight="1">
      <c r="A226" s="31"/>
      <c r="B226" s="149"/>
      <c r="C226" s="150" t="s">
        <v>327</v>
      </c>
      <c r="D226" s="150" t="s">
        <v>121</v>
      </c>
      <c r="E226" s="151" t="s">
        <v>328</v>
      </c>
      <c r="F226" s="152" t="s">
        <v>329</v>
      </c>
      <c r="G226" s="153" t="s">
        <v>124</v>
      </c>
      <c r="H226" s="154">
        <v>322.60000000000002</v>
      </c>
      <c r="I226" s="155"/>
      <c r="J226" s="156">
        <f>ROUND(I226*H226,2)</f>
        <v>0</v>
      </c>
      <c r="K226" s="157"/>
      <c r="L226" s="32"/>
      <c r="M226" s="158" t="s">
        <v>1</v>
      </c>
      <c r="N226" s="159" t="s">
        <v>39</v>
      </c>
      <c r="O226" s="60"/>
      <c r="P226" s="160">
        <f>O226*H226</f>
        <v>0</v>
      </c>
      <c r="Q226" s="160">
        <v>0</v>
      </c>
      <c r="R226" s="160">
        <f>Q226*H226</f>
        <v>0</v>
      </c>
      <c r="S226" s="160">
        <v>0</v>
      </c>
      <c r="T226" s="161">
        <f>S226*H226</f>
        <v>0</v>
      </c>
      <c r="U226" s="31"/>
      <c r="V226" s="31"/>
      <c r="W226" s="31"/>
      <c r="X226" s="31"/>
      <c r="Y226" s="31"/>
      <c r="Z226" s="31"/>
      <c r="AA226" s="31"/>
      <c r="AB226" s="31"/>
      <c r="AC226" s="31"/>
      <c r="AD226" s="31"/>
      <c r="AE226" s="31"/>
      <c r="AR226" s="162" t="s">
        <v>196</v>
      </c>
      <c r="AT226" s="162" t="s">
        <v>121</v>
      </c>
      <c r="AU226" s="162" t="s">
        <v>126</v>
      </c>
      <c r="AY226" s="16" t="s">
        <v>119</v>
      </c>
      <c r="BE226" s="163">
        <f>IF(N226="základná",J226,0)</f>
        <v>0</v>
      </c>
      <c r="BF226" s="163">
        <f>IF(N226="znížená",J226,0)</f>
        <v>0</v>
      </c>
      <c r="BG226" s="163">
        <f>IF(N226="zákl. prenesená",J226,0)</f>
        <v>0</v>
      </c>
      <c r="BH226" s="163">
        <f>IF(N226="zníž. prenesená",J226,0)</f>
        <v>0</v>
      </c>
      <c r="BI226" s="163">
        <f>IF(N226="nulová",J226,0)</f>
        <v>0</v>
      </c>
      <c r="BJ226" s="16" t="s">
        <v>126</v>
      </c>
      <c r="BK226" s="163">
        <f>ROUND(I226*H226,2)</f>
        <v>0</v>
      </c>
      <c r="BL226" s="16" t="s">
        <v>196</v>
      </c>
      <c r="BM226" s="162" t="s">
        <v>330</v>
      </c>
    </row>
    <row r="227" spans="1:65" s="12" customFormat="1" ht="22.9" customHeight="1">
      <c r="B227" s="136"/>
      <c r="D227" s="137" t="s">
        <v>72</v>
      </c>
      <c r="E227" s="147" t="s">
        <v>331</v>
      </c>
      <c r="F227" s="147" t="s">
        <v>332</v>
      </c>
      <c r="I227" s="139"/>
      <c r="J227" s="148">
        <f>BK227</f>
        <v>0</v>
      </c>
      <c r="L227" s="136"/>
      <c r="M227" s="141"/>
      <c r="N227" s="142"/>
      <c r="O227" s="142"/>
      <c r="P227" s="143">
        <f>SUM(P228:P261)</f>
        <v>0</v>
      </c>
      <c r="Q227" s="142"/>
      <c r="R227" s="143">
        <f>SUM(R228:R261)</f>
        <v>0</v>
      </c>
      <c r="S227" s="142"/>
      <c r="T227" s="144">
        <f>SUM(T228:T261)</f>
        <v>0</v>
      </c>
      <c r="AR227" s="137" t="s">
        <v>126</v>
      </c>
      <c r="AT227" s="145" t="s">
        <v>72</v>
      </c>
      <c r="AU227" s="145" t="s">
        <v>80</v>
      </c>
      <c r="AY227" s="137" t="s">
        <v>119</v>
      </c>
      <c r="BK227" s="146">
        <f>SUM(BK228:BK261)</f>
        <v>0</v>
      </c>
    </row>
    <row r="228" spans="1:65" s="2" customFormat="1" ht="24.2" customHeight="1">
      <c r="A228" s="31"/>
      <c r="B228" s="149"/>
      <c r="C228" s="150" t="s">
        <v>333</v>
      </c>
      <c r="D228" s="150" t="s">
        <v>121</v>
      </c>
      <c r="E228" s="151" t="s">
        <v>334</v>
      </c>
      <c r="F228" s="152" t="s">
        <v>335</v>
      </c>
      <c r="G228" s="153" t="s">
        <v>124</v>
      </c>
      <c r="H228" s="154">
        <v>7.6050000000000004</v>
      </c>
      <c r="I228" s="155"/>
      <c r="J228" s="156">
        <f>ROUND(I228*H228,2)</f>
        <v>0</v>
      </c>
      <c r="K228" s="157"/>
      <c r="L228" s="32"/>
      <c r="M228" s="158" t="s">
        <v>1</v>
      </c>
      <c r="N228" s="159" t="s">
        <v>39</v>
      </c>
      <c r="O228" s="60"/>
      <c r="P228" s="160">
        <f>O228*H228</f>
        <v>0</v>
      </c>
      <c r="Q228" s="160">
        <v>0</v>
      </c>
      <c r="R228" s="160">
        <f>Q228*H228</f>
        <v>0</v>
      </c>
      <c r="S228" s="160">
        <v>0</v>
      </c>
      <c r="T228" s="161">
        <f>S228*H228</f>
        <v>0</v>
      </c>
      <c r="U228" s="31"/>
      <c r="V228" s="31"/>
      <c r="W228" s="31"/>
      <c r="X228" s="31"/>
      <c r="Y228" s="31"/>
      <c r="Z228" s="31"/>
      <c r="AA228" s="31"/>
      <c r="AB228" s="31"/>
      <c r="AC228" s="31"/>
      <c r="AD228" s="31"/>
      <c r="AE228" s="31"/>
      <c r="AR228" s="162" t="s">
        <v>196</v>
      </c>
      <c r="AT228" s="162" t="s">
        <v>121</v>
      </c>
      <c r="AU228" s="162" t="s">
        <v>126</v>
      </c>
      <c r="AY228" s="16" t="s">
        <v>119</v>
      </c>
      <c r="BE228" s="163">
        <f>IF(N228="základná",J228,0)</f>
        <v>0</v>
      </c>
      <c r="BF228" s="163">
        <f>IF(N228="znížená",J228,0)</f>
        <v>0</v>
      </c>
      <c r="BG228" s="163">
        <f>IF(N228="zákl. prenesená",J228,0)</f>
        <v>0</v>
      </c>
      <c r="BH228" s="163">
        <f>IF(N228="zníž. prenesená",J228,0)</f>
        <v>0</v>
      </c>
      <c r="BI228" s="163">
        <f>IF(N228="nulová",J228,0)</f>
        <v>0</v>
      </c>
      <c r="BJ228" s="16" t="s">
        <v>126</v>
      </c>
      <c r="BK228" s="163">
        <f>ROUND(I228*H228,2)</f>
        <v>0</v>
      </c>
      <c r="BL228" s="16" t="s">
        <v>196</v>
      </c>
      <c r="BM228" s="162" t="s">
        <v>336</v>
      </c>
    </row>
    <row r="229" spans="1:65" s="13" customFormat="1">
      <c r="B229" s="164"/>
      <c r="D229" s="165" t="s">
        <v>157</v>
      </c>
      <c r="E229" s="166" t="s">
        <v>1</v>
      </c>
      <c r="F229" s="167" t="s">
        <v>337</v>
      </c>
      <c r="H229" s="168">
        <v>7.6050000000000004</v>
      </c>
      <c r="I229" s="169"/>
      <c r="L229" s="164"/>
      <c r="M229" s="170"/>
      <c r="N229" s="171"/>
      <c r="O229" s="171"/>
      <c r="P229" s="171"/>
      <c r="Q229" s="171"/>
      <c r="R229" s="171"/>
      <c r="S229" s="171"/>
      <c r="T229" s="172"/>
      <c r="AT229" s="166" t="s">
        <v>157</v>
      </c>
      <c r="AU229" s="166" t="s">
        <v>126</v>
      </c>
      <c r="AV229" s="13" t="s">
        <v>126</v>
      </c>
      <c r="AW229" s="13" t="s">
        <v>29</v>
      </c>
      <c r="AX229" s="13" t="s">
        <v>73</v>
      </c>
      <c r="AY229" s="166" t="s">
        <v>119</v>
      </c>
    </row>
    <row r="230" spans="1:65" s="14" customFormat="1">
      <c r="B230" s="173"/>
      <c r="D230" s="165" t="s">
        <v>157</v>
      </c>
      <c r="E230" s="174" t="s">
        <v>1</v>
      </c>
      <c r="F230" s="175" t="s">
        <v>159</v>
      </c>
      <c r="H230" s="176">
        <v>7.6050000000000004</v>
      </c>
      <c r="I230" s="177"/>
      <c r="L230" s="173"/>
      <c r="M230" s="178"/>
      <c r="N230" s="179"/>
      <c r="O230" s="179"/>
      <c r="P230" s="179"/>
      <c r="Q230" s="179"/>
      <c r="R230" s="179"/>
      <c r="S230" s="179"/>
      <c r="T230" s="180"/>
      <c r="AT230" s="174" t="s">
        <v>157</v>
      </c>
      <c r="AU230" s="174" t="s">
        <v>126</v>
      </c>
      <c r="AV230" s="14" t="s">
        <v>125</v>
      </c>
      <c r="AW230" s="14" t="s">
        <v>29</v>
      </c>
      <c r="AX230" s="14" t="s">
        <v>80</v>
      </c>
      <c r="AY230" s="174" t="s">
        <v>119</v>
      </c>
    </row>
    <row r="231" spans="1:65" s="2" customFormat="1" ht="21.75" customHeight="1">
      <c r="A231" s="31"/>
      <c r="B231" s="149"/>
      <c r="C231" s="150" t="s">
        <v>338</v>
      </c>
      <c r="D231" s="150" t="s">
        <v>121</v>
      </c>
      <c r="E231" s="151" t="s">
        <v>339</v>
      </c>
      <c r="F231" s="152" t="s">
        <v>340</v>
      </c>
      <c r="G231" s="153" t="s">
        <v>124</v>
      </c>
      <c r="H231" s="154">
        <v>3.806</v>
      </c>
      <c r="I231" s="155"/>
      <c r="J231" s="156">
        <f>ROUND(I231*H231,2)</f>
        <v>0</v>
      </c>
      <c r="K231" s="157"/>
      <c r="L231" s="32"/>
      <c r="M231" s="158" t="s">
        <v>1</v>
      </c>
      <c r="N231" s="159" t="s">
        <v>39</v>
      </c>
      <c r="O231" s="60"/>
      <c r="P231" s="160">
        <f>O231*H231</f>
        <v>0</v>
      </c>
      <c r="Q231" s="160">
        <v>0</v>
      </c>
      <c r="R231" s="160">
        <f>Q231*H231</f>
        <v>0</v>
      </c>
      <c r="S231" s="160">
        <v>0</v>
      </c>
      <c r="T231" s="161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2" t="s">
        <v>196</v>
      </c>
      <c r="AT231" s="162" t="s">
        <v>121</v>
      </c>
      <c r="AU231" s="162" t="s">
        <v>126</v>
      </c>
      <c r="AY231" s="16" t="s">
        <v>119</v>
      </c>
      <c r="BE231" s="163">
        <f>IF(N231="základná",J231,0)</f>
        <v>0</v>
      </c>
      <c r="BF231" s="163">
        <f>IF(N231="znížená",J231,0)</f>
        <v>0</v>
      </c>
      <c r="BG231" s="163">
        <f>IF(N231="zákl. prenesená",J231,0)</f>
        <v>0</v>
      </c>
      <c r="BH231" s="163">
        <f>IF(N231="zníž. prenesená",J231,0)</f>
        <v>0</v>
      </c>
      <c r="BI231" s="163">
        <f>IF(N231="nulová",J231,0)</f>
        <v>0</v>
      </c>
      <c r="BJ231" s="16" t="s">
        <v>126</v>
      </c>
      <c r="BK231" s="163">
        <f>ROUND(I231*H231,2)</f>
        <v>0</v>
      </c>
      <c r="BL231" s="16" t="s">
        <v>196</v>
      </c>
      <c r="BM231" s="162" t="s">
        <v>341</v>
      </c>
    </row>
    <row r="232" spans="1:65" s="13" customFormat="1">
      <c r="B232" s="164"/>
      <c r="D232" s="165" t="s">
        <v>157</v>
      </c>
      <c r="E232" s="166" t="s">
        <v>1</v>
      </c>
      <c r="F232" s="167" t="s">
        <v>342</v>
      </c>
      <c r="H232" s="168">
        <v>3.806</v>
      </c>
      <c r="I232" s="169"/>
      <c r="L232" s="164"/>
      <c r="M232" s="170"/>
      <c r="N232" s="171"/>
      <c r="O232" s="171"/>
      <c r="P232" s="171"/>
      <c r="Q232" s="171"/>
      <c r="R232" s="171"/>
      <c r="S232" s="171"/>
      <c r="T232" s="172"/>
      <c r="AT232" s="166" t="s">
        <v>157</v>
      </c>
      <c r="AU232" s="166" t="s">
        <v>126</v>
      </c>
      <c r="AV232" s="13" t="s">
        <v>126</v>
      </c>
      <c r="AW232" s="13" t="s">
        <v>29</v>
      </c>
      <c r="AX232" s="13" t="s">
        <v>73</v>
      </c>
      <c r="AY232" s="166" t="s">
        <v>119</v>
      </c>
    </row>
    <row r="233" spans="1:65" s="14" customFormat="1">
      <c r="B233" s="173"/>
      <c r="D233" s="165" t="s">
        <v>157</v>
      </c>
      <c r="E233" s="174" t="s">
        <v>1</v>
      </c>
      <c r="F233" s="175" t="s">
        <v>159</v>
      </c>
      <c r="H233" s="176">
        <v>3.806</v>
      </c>
      <c r="I233" s="177"/>
      <c r="L233" s="173"/>
      <c r="M233" s="178"/>
      <c r="N233" s="179"/>
      <c r="O233" s="179"/>
      <c r="P233" s="179"/>
      <c r="Q233" s="179"/>
      <c r="R233" s="179"/>
      <c r="S233" s="179"/>
      <c r="T233" s="180"/>
      <c r="AT233" s="174" t="s">
        <v>157</v>
      </c>
      <c r="AU233" s="174" t="s">
        <v>126</v>
      </c>
      <c r="AV233" s="14" t="s">
        <v>125</v>
      </c>
      <c r="AW233" s="14" t="s">
        <v>29</v>
      </c>
      <c r="AX233" s="14" t="s">
        <v>80</v>
      </c>
      <c r="AY233" s="174" t="s">
        <v>119</v>
      </c>
    </row>
    <row r="234" spans="1:65" s="2" customFormat="1" ht="21.75" customHeight="1">
      <c r="A234" s="31"/>
      <c r="B234" s="149"/>
      <c r="C234" s="150" t="s">
        <v>343</v>
      </c>
      <c r="D234" s="150" t="s">
        <v>121</v>
      </c>
      <c r="E234" s="151" t="s">
        <v>344</v>
      </c>
      <c r="F234" s="152" t="s">
        <v>345</v>
      </c>
      <c r="G234" s="153" t="s">
        <v>124</v>
      </c>
      <c r="H234" s="154">
        <v>2.9740000000000002</v>
      </c>
      <c r="I234" s="155"/>
      <c r="J234" s="156">
        <f>ROUND(I234*H234,2)</f>
        <v>0</v>
      </c>
      <c r="K234" s="157"/>
      <c r="L234" s="32"/>
      <c r="M234" s="158" t="s">
        <v>1</v>
      </c>
      <c r="N234" s="159" t="s">
        <v>39</v>
      </c>
      <c r="O234" s="60"/>
      <c r="P234" s="160">
        <f>O234*H234</f>
        <v>0</v>
      </c>
      <c r="Q234" s="160">
        <v>0</v>
      </c>
      <c r="R234" s="160">
        <f>Q234*H234</f>
        <v>0</v>
      </c>
      <c r="S234" s="160">
        <v>0</v>
      </c>
      <c r="T234" s="161">
        <f>S234*H234</f>
        <v>0</v>
      </c>
      <c r="U234" s="31"/>
      <c r="V234" s="31"/>
      <c r="W234" s="31"/>
      <c r="X234" s="31"/>
      <c r="Y234" s="31"/>
      <c r="Z234" s="31"/>
      <c r="AA234" s="31"/>
      <c r="AB234" s="31"/>
      <c r="AC234" s="31"/>
      <c r="AD234" s="31"/>
      <c r="AE234" s="31"/>
      <c r="AR234" s="162" t="s">
        <v>196</v>
      </c>
      <c r="AT234" s="162" t="s">
        <v>121</v>
      </c>
      <c r="AU234" s="162" t="s">
        <v>126</v>
      </c>
      <c r="AY234" s="16" t="s">
        <v>119</v>
      </c>
      <c r="BE234" s="163">
        <f>IF(N234="základná",J234,0)</f>
        <v>0</v>
      </c>
      <c r="BF234" s="163">
        <f>IF(N234="znížená",J234,0)</f>
        <v>0</v>
      </c>
      <c r="BG234" s="163">
        <f>IF(N234="zákl. prenesená",J234,0)</f>
        <v>0</v>
      </c>
      <c r="BH234" s="163">
        <f>IF(N234="zníž. prenesená",J234,0)</f>
        <v>0</v>
      </c>
      <c r="BI234" s="163">
        <f>IF(N234="nulová",J234,0)</f>
        <v>0</v>
      </c>
      <c r="BJ234" s="16" t="s">
        <v>126</v>
      </c>
      <c r="BK234" s="163">
        <f>ROUND(I234*H234,2)</f>
        <v>0</v>
      </c>
      <c r="BL234" s="16" t="s">
        <v>196</v>
      </c>
      <c r="BM234" s="162" t="s">
        <v>346</v>
      </c>
    </row>
    <row r="235" spans="1:65" s="13" customFormat="1">
      <c r="B235" s="164"/>
      <c r="D235" s="165" t="s">
        <v>157</v>
      </c>
      <c r="E235" s="166" t="s">
        <v>1</v>
      </c>
      <c r="F235" s="167" t="s">
        <v>347</v>
      </c>
      <c r="H235" s="168">
        <v>2.9740000000000002</v>
      </c>
      <c r="I235" s="169"/>
      <c r="L235" s="164"/>
      <c r="M235" s="170"/>
      <c r="N235" s="171"/>
      <c r="O235" s="171"/>
      <c r="P235" s="171"/>
      <c r="Q235" s="171"/>
      <c r="R235" s="171"/>
      <c r="S235" s="171"/>
      <c r="T235" s="172"/>
      <c r="AT235" s="166" t="s">
        <v>157</v>
      </c>
      <c r="AU235" s="166" t="s">
        <v>126</v>
      </c>
      <c r="AV235" s="13" t="s">
        <v>126</v>
      </c>
      <c r="AW235" s="13" t="s">
        <v>29</v>
      </c>
      <c r="AX235" s="13" t="s">
        <v>73</v>
      </c>
      <c r="AY235" s="166" t="s">
        <v>119</v>
      </c>
    </row>
    <row r="236" spans="1:65" s="14" customFormat="1">
      <c r="B236" s="173"/>
      <c r="D236" s="165" t="s">
        <v>157</v>
      </c>
      <c r="E236" s="174" t="s">
        <v>1</v>
      </c>
      <c r="F236" s="175" t="s">
        <v>159</v>
      </c>
      <c r="H236" s="176">
        <v>2.9740000000000002</v>
      </c>
      <c r="I236" s="177"/>
      <c r="L236" s="173"/>
      <c r="M236" s="178"/>
      <c r="N236" s="179"/>
      <c r="O236" s="179"/>
      <c r="P236" s="179"/>
      <c r="Q236" s="179"/>
      <c r="R236" s="179"/>
      <c r="S236" s="179"/>
      <c r="T236" s="180"/>
      <c r="AT236" s="174" t="s">
        <v>157</v>
      </c>
      <c r="AU236" s="174" t="s">
        <v>126</v>
      </c>
      <c r="AV236" s="14" t="s">
        <v>125</v>
      </c>
      <c r="AW236" s="14" t="s">
        <v>29</v>
      </c>
      <c r="AX236" s="14" t="s">
        <v>80</v>
      </c>
      <c r="AY236" s="174" t="s">
        <v>119</v>
      </c>
    </row>
    <row r="237" spans="1:65" s="2" customFormat="1" ht="21.75" customHeight="1">
      <c r="A237" s="31"/>
      <c r="B237" s="149"/>
      <c r="C237" s="150" t="s">
        <v>348</v>
      </c>
      <c r="D237" s="150" t="s">
        <v>121</v>
      </c>
      <c r="E237" s="151" t="s">
        <v>349</v>
      </c>
      <c r="F237" s="152" t="s">
        <v>350</v>
      </c>
      <c r="G237" s="153" t="s">
        <v>124</v>
      </c>
      <c r="H237" s="154">
        <v>2.8420000000000001</v>
      </c>
      <c r="I237" s="155"/>
      <c r="J237" s="156">
        <f>ROUND(I237*H237,2)</f>
        <v>0</v>
      </c>
      <c r="K237" s="157"/>
      <c r="L237" s="32"/>
      <c r="M237" s="158" t="s">
        <v>1</v>
      </c>
      <c r="N237" s="159" t="s">
        <v>39</v>
      </c>
      <c r="O237" s="60"/>
      <c r="P237" s="160">
        <f>O237*H237</f>
        <v>0</v>
      </c>
      <c r="Q237" s="160">
        <v>0</v>
      </c>
      <c r="R237" s="160">
        <f>Q237*H237</f>
        <v>0</v>
      </c>
      <c r="S237" s="160">
        <v>0</v>
      </c>
      <c r="T237" s="161">
        <f>S237*H237</f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2" t="s">
        <v>196</v>
      </c>
      <c r="AT237" s="162" t="s">
        <v>121</v>
      </c>
      <c r="AU237" s="162" t="s">
        <v>126</v>
      </c>
      <c r="AY237" s="16" t="s">
        <v>119</v>
      </c>
      <c r="BE237" s="163">
        <f>IF(N237="základná",J237,0)</f>
        <v>0</v>
      </c>
      <c r="BF237" s="163">
        <f>IF(N237="znížená",J237,0)</f>
        <v>0</v>
      </c>
      <c r="BG237" s="163">
        <f>IF(N237="zákl. prenesená",J237,0)</f>
        <v>0</v>
      </c>
      <c r="BH237" s="163">
        <f>IF(N237="zníž. prenesená",J237,0)</f>
        <v>0</v>
      </c>
      <c r="BI237" s="163">
        <f>IF(N237="nulová",J237,0)</f>
        <v>0</v>
      </c>
      <c r="BJ237" s="16" t="s">
        <v>126</v>
      </c>
      <c r="BK237" s="163">
        <f>ROUND(I237*H237,2)</f>
        <v>0</v>
      </c>
      <c r="BL237" s="16" t="s">
        <v>196</v>
      </c>
      <c r="BM237" s="162" t="s">
        <v>351</v>
      </c>
    </row>
    <row r="238" spans="1:65" s="13" customFormat="1">
      <c r="B238" s="164"/>
      <c r="D238" s="165" t="s">
        <v>157</v>
      </c>
      <c r="E238" s="166" t="s">
        <v>1</v>
      </c>
      <c r="F238" s="167" t="s">
        <v>352</v>
      </c>
      <c r="H238" s="168">
        <v>2.8420000000000001</v>
      </c>
      <c r="I238" s="169"/>
      <c r="L238" s="164"/>
      <c r="M238" s="170"/>
      <c r="N238" s="171"/>
      <c r="O238" s="171"/>
      <c r="P238" s="171"/>
      <c r="Q238" s="171"/>
      <c r="R238" s="171"/>
      <c r="S238" s="171"/>
      <c r="T238" s="172"/>
      <c r="AT238" s="166" t="s">
        <v>157</v>
      </c>
      <c r="AU238" s="166" t="s">
        <v>126</v>
      </c>
      <c r="AV238" s="13" t="s">
        <v>126</v>
      </c>
      <c r="AW238" s="13" t="s">
        <v>29</v>
      </c>
      <c r="AX238" s="13" t="s">
        <v>73</v>
      </c>
      <c r="AY238" s="166" t="s">
        <v>119</v>
      </c>
    </row>
    <row r="239" spans="1:65" s="14" customFormat="1">
      <c r="B239" s="173"/>
      <c r="D239" s="165" t="s">
        <v>157</v>
      </c>
      <c r="E239" s="174" t="s">
        <v>1</v>
      </c>
      <c r="F239" s="175" t="s">
        <v>159</v>
      </c>
      <c r="H239" s="176">
        <v>2.8420000000000001</v>
      </c>
      <c r="I239" s="177"/>
      <c r="L239" s="173"/>
      <c r="M239" s="178"/>
      <c r="N239" s="179"/>
      <c r="O239" s="179"/>
      <c r="P239" s="179"/>
      <c r="Q239" s="179"/>
      <c r="R239" s="179"/>
      <c r="S239" s="179"/>
      <c r="T239" s="180"/>
      <c r="AT239" s="174" t="s">
        <v>157</v>
      </c>
      <c r="AU239" s="174" t="s">
        <v>126</v>
      </c>
      <c r="AV239" s="14" t="s">
        <v>125</v>
      </c>
      <c r="AW239" s="14" t="s">
        <v>29</v>
      </c>
      <c r="AX239" s="14" t="s">
        <v>80</v>
      </c>
      <c r="AY239" s="174" t="s">
        <v>119</v>
      </c>
    </row>
    <row r="240" spans="1:65" s="2" customFormat="1" ht="21.75" customHeight="1">
      <c r="A240" s="31"/>
      <c r="B240" s="149"/>
      <c r="C240" s="150" t="s">
        <v>353</v>
      </c>
      <c r="D240" s="150" t="s">
        <v>121</v>
      </c>
      <c r="E240" s="151" t="s">
        <v>354</v>
      </c>
      <c r="F240" s="152" t="s">
        <v>355</v>
      </c>
      <c r="G240" s="153" t="s">
        <v>124</v>
      </c>
      <c r="H240" s="154">
        <v>0.94699999999999995</v>
      </c>
      <c r="I240" s="155"/>
      <c r="J240" s="156">
        <f>ROUND(I240*H240,2)</f>
        <v>0</v>
      </c>
      <c r="K240" s="157"/>
      <c r="L240" s="32"/>
      <c r="M240" s="158" t="s">
        <v>1</v>
      </c>
      <c r="N240" s="159" t="s">
        <v>39</v>
      </c>
      <c r="O240" s="60"/>
      <c r="P240" s="160">
        <f>O240*H240</f>
        <v>0</v>
      </c>
      <c r="Q240" s="160">
        <v>0</v>
      </c>
      <c r="R240" s="160">
        <f>Q240*H240</f>
        <v>0</v>
      </c>
      <c r="S240" s="160">
        <v>0</v>
      </c>
      <c r="T240" s="161">
        <f>S240*H240</f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62" t="s">
        <v>196</v>
      </c>
      <c r="AT240" s="162" t="s">
        <v>121</v>
      </c>
      <c r="AU240" s="162" t="s">
        <v>126</v>
      </c>
      <c r="AY240" s="16" t="s">
        <v>119</v>
      </c>
      <c r="BE240" s="163">
        <f>IF(N240="základná",J240,0)</f>
        <v>0</v>
      </c>
      <c r="BF240" s="163">
        <f>IF(N240="znížená",J240,0)</f>
        <v>0</v>
      </c>
      <c r="BG240" s="163">
        <f>IF(N240="zákl. prenesená",J240,0)</f>
        <v>0</v>
      </c>
      <c r="BH240" s="163">
        <f>IF(N240="zníž. prenesená",J240,0)</f>
        <v>0</v>
      </c>
      <c r="BI240" s="163">
        <f>IF(N240="nulová",J240,0)</f>
        <v>0</v>
      </c>
      <c r="BJ240" s="16" t="s">
        <v>126</v>
      </c>
      <c r="BK240" s="163">
        <f>ROUND(I240*H240,2)</f>
        <v>0</v>
      </c>
      <c r="BL240" s="16" t="s">
        <v>196</v>
      </c>
      <c r="BM240" s="162" t="s">
        <v>356</v>
      </c>
    </row>
    <row r="241" spans="1:65" s="13" customFormat="1">
      <c r="B241" s="164"/>
      <c r="D241" s="165" t="s">
        <v>157</v>
      </c>
      <c r="E241" s="166" t="s">
        <v>1</v>
      </c>
      <c r="F241" s="167" t="s">
        <v>357</v>
      </c>
      <c r="H241" s="168">
        <v>0.94699999999999995</v>
      </c>
      <c r="I241" s="169"/>
      <c r="L241" s="164"/>
      <c r="M241" s="170"/>
      <c r="N241" s="171"/>
      <c r="O241" s="171"/>
      <c r="P241" s="171"/>
      <c r="Q241" s="171"/>
      <c r="R241" s="171"/>
      <c r="S241" s="171"/>
      <c r="T241" s="172"/>
      <c r="AT241" s="166" t="s">
        <v>157</v>
      </c>
      <c r="AU241" s="166" t="s">
        <v>126</v>
      </c>
      <c r="AV241" s="13" t="s">
        <v>126</v>
      </c>
      <c r="AW241" s="13" t="s">
        <v>29</v>
      </c>
      <c r="AX241" s="13" t="s">
        <v>73</v>
      </c>
      <c r="AY241" s="166" t="s">
        <v>119</v>
      </c>
    </row>
    <row r="242" spans="1:65" s="14" customFormat="1">
      <c r="B242" s="173"/>
      <c r="D242" s="165" t="s">
        <v>157</v>
      </c>
      <c r="E242" s="174" t="s">
        <v>1</v>
      </c>
      <c r="F242" s="175" t="s">
        <v>159</v>
      </c>
      <c r="H242" s="176">
        <v>0.94699999999999995</v>
      </c>
      <c r="I242" s="177"/>
      <c r="L242" s="173"/>
      <c r="M242" s="178"/>
      <c r="N242" s="179"/>
      <c r="O242" s="179"/>
      <c r="P242" s="179"/>
      <c r="Q242" s="179"/>
      <c r="R242" s="179"/>
      <c r="S242" s="179"/>
      <c r="T242" s="180"/>
      <c r="AT242" s="174" t="s">
        <v>157</v>
      </c>
      <c r="AU242" s="174" t="s">
        <v>126</v>
      </c>
      <c r="AV242" s="14" t="s">
        <v>125</v>
      </c>
      <c r="AW242" s="14" t="s">
        <v>29</v>
      </c>
      <c r="AX242" s="14" t="s">
        <v>80</v>
      </c>
      <c r="AY242" s="174" t="s">
        <v>119</v>
      </c>
    </row>
    <row r="243" spans="1:65" s="2" customFormat="1" ht="16.5" customHeight="1">
      <c r="A243" s="31"/>
      <c r="B243" s="149"/>
      <c r="C243" s="150" t="s">
        <v>358</v>
      </c>
      <c r="D243" s="150" t="s">
        <v>121</v>
      </c>
      <c r="E243" s="151" t="s">
        <v>359</v>
      </c>
      <c r="F243" s="152" t="s">
        <v>360</v>
      </c>
      <c r="G243" s="153" t="s">
        <v>124</v>
      </c>
      <c r="H243" s="154">
        <v>1.44</v>
      </c>
      <c r="I243" s="155"/>
      <c r="J243" s="156">
        <f>ROUND(I243*H243,2)</f>
        <v>0</v>
      </c>
      <c r="K243" s="157"/>
      <c r="L243" s="32"/>
      <c r="M243" s="158" t="s">
        <v>1</v>
      </c>
      <c r="N243" s="159" t="s">
        <v>39</v>
      </c>
      <c r="O243" s="60"/>
      <c r="P243" s="160">
        <f>O243*H243</f>
        <v>0</v>
      </c>
      <c r="Q243" s="160">
        <v>0</v>
      </c>
      <c r="R243" s="160">
        <f>Q243*H243</f>
        <v>0</v>
      </c>
      <c r="S243" s="160">
        <v>0</v>
      </c>
      <c r="T243" s="161">
        <f>S243*H243</f>
        <v>0</v>
      </c>
      <c r="U243" s="31"/>
      <c r="V243" s="31"/>
      <c r="W243" s="31"/>
      <c r="X243" s="31"/>
      <c r="Y243" s="31"/>
      <c r="Z243" s="31"/>
      <c r="AA243" s="31"/>
      <c r="AB243" s="31"/>
      <c r="AC243" s="31"/>
      <c r="AD243" s="31"/>
      <c r="AE243" s="31"/>
      <c r="AR243" s="162" t="s">
        <v>196</v>
      </c>
      <c r="AT243" s="162" t="s">
        <v>121</v>
      </c>
      <c r="AU243" s="162" t="s">
        <v>126</v>
      </c>
      <c r="AY243" s="16" t="s">
        <v>119</v>
      </c>
      <c r="BE243" s="163">
        <f>IF(N243="základná",J243,0)</f>
        <v>0</v>
      </c>
      <c r="BF243" s="163">
        <f>IF(N243="znížená",J243,0)</f>
        <v>0</v>
      </c>
      <c r="BG243" s="163">
        <f>IF(N243="zákl. prenesená",J243,0)</f>
        <v>0</v>
      </c>
      <c r="BH243" s="163">
        <f>IF(N243="zníž. prenesená",J243,0)</f>
        <v>0</v>
      </c>
      <c r="BI243" s="163">
        <f>IF(N243="nulová",J243,0)</f>
        <v>0</v>
      </c>
      <c r="BJ243" s="16" t="s">
        <v>126</v>
      </c>
      <c r="BK243" s="163">
        <f>ROUND(I243*H243,2)</f>
        <v>0</v>
      </c>
      <c r="BL243" s="16" t="s">
        <v>196</v>
      </c>
      <c r="BM243" s="162" t="s">
        <v>361</v>
      </c>
    </row>
    <row r="244" spans="1:65" s="13" customFormat="1">
      <c r="B244" s="164"/>
      <c r="D244" s="165" t="s">
        <v>157</v>
      </c>
      <c r="E244" s="166" t="s">
        <v>1</v>
      </c>
      <c r="F244" s="167" t="s">
        <v>362</v>
      </c>
      <c r="H244" s="168">
        <v>1.44</v>
      </c>
      <c r="I244" s="169"/>
      <c r="L244" s="164"/>
      <c r="M244" s="170"/>
      <c r="N244" s="171"/>
      <c r="O244" s="171"/>
      <c r="P244" s="171"/>
      <c r="Q244" s="171"/>
      <c r="R244" s="171"/>
      <c r="S244" s="171"/>
      <c r="T244" s="172"/>
      <c r="AT244" s="166" t="s">
        <v>157</v>
      </c>
      <c r="AU244" s="166" t="s">
        <v>126</v>
      </c>
      <c r="AV244" s="13" t="s">
        <v>126</v>
      </c>
      <c r="AW244" s="13" t="s">
        <v>29</v>
      </c>
      <c r="AX244" s="13" t="s">
        <v>73</v>
      </c>
      <c r="AY244" s="166" t="s">
        <v>119</v>
      </c>
    </row>
    <row r="245" spans="1:65" s="14" customFormat="1">
      <c r="B245" s="173"/>
      <c r="D245" s="165" t="s">
        <v>157</v>
      </c>
      <c r="E245" s="174" t="s">
        <v>1</v>
      </c>
      <c r="F245" s="175" t="s">
        <v>159</v>
      </c>
      <c r="H245" s="176">
        <v>1.44</v>
      </c>
      <c r="I245" s="177"/>
      <c r="L245" s="173"/>
      <c r="M245" s="178"/>
      <c r="N245" s="179"/>
      <c r="O245" s="179"/>
      <c r="P245" s="179"/>
      <c r="Q245" s="179"/>
      <c r="R245" s="179"/>
      <c r="S245" s="179"/>
      <c r="T245" s="180"/>
      <c r="AT245" s="174" t="s">
        <v>157</v>
      </c>
      <c r="AU245" s="174" t="s">
        <v>126</v>
      </c>
      <c r="AV245" s="14" t="s">
        <v>125</v>
      </c>
      <c r="AW245" s="14" t="s">
        <v>29</v>
      </c>
      <c r="AX245" s="14" t="s">
        <v>80</v>
      </c>
      <c r="AY245" s="174" t="s">
        <v>119</v>
      </c>
    </row>
    <row r="246" spans="1:65" s="2" customFormat="1" ht="24.2" customHeight="1">
      <c r="A246" s="31"/>
      <c r="B246" s="149"/>
      <c r="C246" s="150" t="s">
        <v>363</v>
      </c>
      <c r="D246" s="150" t="s">
        <v>121</v>
      </c>
      <c r="E246" s="151" t="s">
        <v>364</v>
      </c>
      <c r="F246" s="152" t="s">
        <v>365</v>
      </c>
      <c r="G246" s="153" t="s">
        <v>124</v>
      </c>
      <c r="H246" s="154">
        <v>1.4770000000000001</v>
      </c>
      <c r="I246" s="155"/>
      <c r="J246" s="156">
        <f>ROUND(I246*H246,2)</f>
        <v>0</v>
      </c>
      <c r="K246" s="157"/>
      <c r="L246" s="32"/>
      <c r="M246" s="158" t="s">
        <v>1</v>
      </c>
      <c r="N246" s="159" t="s">
        <v>39</v>
      </c>
      <c r="O246" s="60"/>
      <c r="P246" s="160">
        <f>O246*H246</f>
        <v>0</v>
      </c>
      <c r="Q246" s="160">
        <v>0</v>
      </c>
      <c r="R246" s="160">
        <f>Q246*H246</f>
        <v>0</v>
      </c>
      <c r="S246" s="160">
        <v>0</v>
      </c>
      <c r="T246" s="161">
        <f>S246*H246</f>
        <v>0</v>
      </c>
      <c r="U246" s="31"/>
      <c r="V246" s="31"/>
      <c r="W246" s="31"/>
      <c r="X246" s="31"/>
      <c r="Y246" s="31"/>
      <c r="Z246" s="31"/>
      <c r="AA246" s="31"/>
      <c r="AB246" s="31"/>
      <c r="AC246" s="31"/>
      <c r="AD246" s="31"/>
      <c r="AE246" s="31"/>
      <c r="AR246" s="162" t="s">
        <v>196</v>
      </c>
      <c r="AT246" s="162" t="s">
        <v>121</v>
      </c>
      <c r="AU246" s="162" t="s">
        <v>126</v>
      </c>
      <c r="AY246" s="16" t="s">
        <v>119</v>
      </c>
      <c r="BE246" s="163">
        <f>IF(N246="základná",J246,0)</f>
        <v>0</v>
      </c>
      <c r="BF246" s="163">
        <f>IF(N246="znížená",J246,0)</f>
        <v>0</v>
      </c>
      <c r="BG246" s="163">
        <f>IF(N246="zákl. prenesená",J246,0)</f>
        <v>0</v>
      </c>
      <c r="BH246" s="163">
        <f>IF(N246="zníž. prenesená",J246,0)</f>
        <v>0</v>
      </c>
      <c r="BI246" s="163">
        <f>IF(N246="nulová",J246,0)</f>
        <v>0</v>
      </c>
      <c r="BJ246" s="16" t="s">
        <v>126</v>
      </c>
      <c r="BK246" s="163">
        <f>ROUND(I246*H246,2)</f>
        <v>0</v>
      </c>
      <c r="BL246" s="16" t="s">
        <v>196</v>
      </c>
      <c r="BM246" s="162" t="s">
        <v>366</v>
      </c>
    </row>
    <row r="247" spans="1:65" s="13" customFormat="1">
      <c r="B247" s="164"/>
      <c r="D247" s="165" t="s">
        <v>157</v>
      </c>
      <c r="E247" s="166" t="s">
        <v>1</v>
      </c>
      <c r="F247" s="167" t="s">
        <v>367</v>
      </c>
      <c r="H247" s="168">
        <v>1.4770000000000001</v>
      </c>
      <c r="I247" s="169"/>
      <c r="L247" s="164"/>
      <c r="M247" s="170"/>
      <c r="N247" s="171"/>
      <c r="O247" s="171"/>
      <c r="P247" s="171"/>
      <c r="Q247" s="171"/>
      <c r="R247" s="171"/>
      <c r="S247" s="171"/>
      <c r="T247" s="172"/>
      <c r="AT247" s="166" t="s">
        <v>157</v>
      </c>
      <c r="AU247" s="166" t="s">
        <v>126</v>
      </c>
      <c r="AV247" s="13" t="s">
        <v>126</v>
      </c>
      <c r="AW247" s="13" t="s">
        <v>29</v>
      </c>
      <c r="AX247" s="13" t="s">
        <v>73</v>
      </c>
      <c r="AY247" s="166" t="s">
        <v>119</v>
      </c>
    </row>
    <row r="248" spans="1:65" s="14" customFormat="1">
      <c r="B248" s="173"/>
      <c r="D248" s="165" t="s">
        <v>157</v>
      </c>
      <c r="E248" s="174" t="s">
        <v>1</v>
      </c>
      <c r="F248" s="175" t="s">
        <v>159</v>
      </c>
      <c r="H248" s="176">
        <v>1.4770000000000001</v>
      </c>
      <c r="I248" s="177"/>
      <c r="L248" s="173"/>
      <c r="M248" s="178"/>
      <c r="N248" s="179"/>
      <c r="O248" s="179"/>
      <c r="P248" s="179"/>
      <c r="Q248" s="179"/>
      <c r="R248" s="179"/>
      <c r="S248" s="179"/>
      <c r="T248" s="180"/>
      <c r="AT248" s="174" t="s">
        <v>157</v>
      </c>
      <c r="AU248" s="174" t="s">
        <v>126</v>
      </c>
      <c r="AV248" s="14" t="s">
        <v>125</v>
      </c>
      <c r="AW248" s="14" t="s">
        <v>29</v>
      </c>
      <c r="AX248" s="14" t="s">
        <v>80</v>
      </c>
      <c r="AY248" s="174" t="s">
        <v>119</v>
      </c>
    </row>
    <row r="249" spans="1:65" s="2" customFormat="1" ht="24.2" customHeight="1">
      <c r="A249" s="31"/>
      <c r="B249" s="149"/>
      <c r="C249" s="150" t="s">
        <v>368</v>
      </c>
      <c r="D249" s="150" t="s">
        <v>121</v>
      </c>
      <c r="E249" s="151" t="s">
        <v>369</v>
      </c>
      <c r="F249" s="152" t="s">
        <v>370</v>
      </c>
      <c r="G249" s="153" t="s">
        <v>124</v>
      </c>
      <c r="H249" s="154">
        <v>3.1520000000000001</v>
      </c>
      <c r="I249" s="155"/>
      <c r="J249" s="156">
        <f>ROUND(I249*H249,2)</f>
        <v>0</v>
      </c>
      <c r="K249" s="157"/>
      <c r="L249" s="32"/>
      <c r="M249" s="158" t="s">
        <v>1</v>
      </c>
      <c r="N249" s="159" t="s">
        <v>39</v>
      </c>
      <c r="O249" s="60"/>
      <c r="P249" s="160">
        <f>O249*H249</f>
        <v>0</v>
      </c>
      <c r="Q249" s="160">
        <v>0</v>
      </c>
      <c r="R249" s="160">
        <f>Q249*H249</f>
        <v>0</v>
      </c>
      <c r="S249" s="160">
        <v>0</v>
      </c>
      <c r="T249" s="161">
        <f>S249*H249</f>
        <v>0</v>
      </c>
      <c r="U249" s="31"/>
      <c r="V249" s="31"/>
      <c r="W249" s="31"/>
      <c r="X249" s="31"/>
      <c r="Y249" s="31"/>
      <c r="Z249" s="31"/>
      <c r="AA249" s="31"/>
      <c r="AB249" s="31"/>
      <c r="AC249" s="31"/>
      <c r="AD249" s="31"/>
      <c r="AE249" s="31"/>
      <c r="AR249" s="162" t="s">
        <v>196</v>
      </c>
      <c r="AT249" s="162" t="s">
        <v>121</v>
      </c>
      <c r="AU249" s="162" t="s">
        <v>126</v>
      </c>
      <c r="AY249" s="16" t="s">
        <v>119</v>
      </c>
      <c r="BE249" s="163">
        <f>IF(N249="základná",J249,0)</f>
        <v>0</v>
      </c>
      <c r="BF249" s="163">
        <f>IF(N249="znížená",J249,0)</f>
        <v>0</v>
      </c>
      <c r="BG249" s="163">
        <f>IF(N249="zákl. prenesená",J249,0)</f>
        <v>0</v>
      </c>
      <c r="BH249" s="163">
        <f>IF(N249="zníž. prenesená",J249,0)</f>
        <v>0</v>
      </c>
      <c r="BI249" s="163">
        <f>IF(N249="nulová",J249,0)</f>
        <v>0</v>
      </c>
      <c r="BJ249" s="16" t="s">
        <v>126</v>
      </c>
      <c r="BK249" s="163">
        <f>ROUND(I249*H249,2)</f>
        <v>0</v>
      </c>
      <c r="BL249" s="16" t="s">
        <v>196</v>
      </c>
      <c r="BM249" s="162" t="s">
        <v>371</v>
      </c>
    </row>
    <row r="250" spans="1:65" s="13" customFormat="1">
      <c r="B250" s="164"/>
      <c r="D250" s="165" t="s">
        <v>157</v>
      </c>
      <c r="E250" s="166" t="s">
        <v>1</v>
      </c>
      <c r="F250" s="167" t="s">
        <v>372</v>
      </c>
      <c r="H250" s="168">
        <v>3.1520000000000001</v>
      </c>
      <c r="I250" s="169"/>
      <c r="L250" s="164"/>
      <c r="M250" s="170"/>
      <c r="N250" s="171"/>
      <c r="O250" s="171"/>
      <c r="P250" s="171"/>
      <c r="Q250" s="171"/>
      <c r="R250" s="171"/>
      <c r="S250" s="171"/>
      <c r="T250" s="172"/>
      <c r="AT250" s="166" t="s">
        <v>157</v>
      </c>
      <c r="AU250" s="166" t="s">
        <v>126</v>
      </c>
      <c r="AV250" s="13" t="s">
        <v>126</v>
      </c>
      <c r="AW250" s="13" t="s">
        <v>29</v>
      </c>
      <c r="AX250" s="13" t="s">
        <v>73</v>
      </c>
      <c r="AY250" s="166" t="s">
        <v>119</v>
      </c>
    </row>
    <row r="251" spans="1:65" s="14" customFormat="1">
      <c r="B251" s="173"/>
      <c r="D251" s="165" t="s">
        <v>157</v>
      </c>
      <c r="E251" s="174" t="s">
        <v>1</v>
      </c>
      <c r="F251" s="175" t="s">
        <v>159</v>
      </c>
      <c r="H251" s="176">
        <v>3.1520000000000001</v>
      </c>
      <c r="I251" s="177"/>
      <c r="L251" s="173"/>
      <c r="M251" s="178"/>
      <c r="N251" s="179"/>
      <c r="O251" s="179"/>
      <c r="P251" s="179"/>
      <c r="Q251" s="179"/>
      <c r="R251" s="179"/>
      <c r="S251" s="179"/>
      <c r="T251" s="180"/>
      <c r="AT251" s="174" t="s">
        <v>157</v>
      </c>
      <c r="AU251" s="174" t="s">
        <v>126</v>
      </c>
      <c r="AV251" s="14" t="s">
        <v>125</v>
      </c>
      <c r="AW251" s="14" t="s">
        <v>29</v>
      </c>
      <c r="AX251" s="14" t="s">
        <v>80</v>
      </c>
      <c r="AY251" s="174" t="s">
        <v>119</v>
      </c>
    </row>
    <row r="252" spans="1:65" s="2" customFormat="1" ht="24.2" customHeight="1">
      <c r="A252" s="31"/>
      <c r="B252" s="149"/>
      <c r="C252" s="150" t="s">
        <v>373</v>
      </c>
      <c r="D252" s="150" t="s">
        <v>121</v>
      </c>
      <c r="E252" s="151" t="s">
        <v>374</v>
      </c>
      <c r="F252" s="152" t="s">
        <v>375</v>
      </c>
      <c r="G252" s="153" t="s">
        <v>124</v>
      </c>
      <c r="H252" s="154">
        <v>1.7729999999999999</v>
      </c>
      <c r="I252" s="155"/>
      <c r="J252" s="156">
        <f>ROUND(I252*H252,2)</f>
        <v>0</v>
      </c>
      <c r="K252" s="157"/>
      <c r="L252" s="32"/>
      <c r="M252" s="158" t="s">
        <v>1</v>
      </c>
      <c r="N252" s="159" t="s">
        <v>39</v>
      </c>
      <c r="O252" s="60"/>
      <c r="P252" s="160">
        <f>O252*H252</f>
        <v>0</v>
      </c>
      <c r="Q252" s="160">
        <v>0</v>
      </c>
      <c r="R252" s="160">
        <f>Q252*H252</f>
        <v>0</v>
      </c>
      <c r="S252" s="160">
        <v>0</v>
      </c>
      <c r="T252" s="161">
        <f>S252*H252</f>
        <v>0</v>
      </c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R252" s="162" t="s">
        <v>196</v>
      </c>
      <c r="AT252" s="162" t="s">
        <v>121</v>
      </c>
      <c r="AU252" s="162" t="s">
        <v>126</v>
      </c>
      <c r="AY252" s="16" t="s">
        <v>119</v>
      </c>
      <c r="BE252" s="163">
        <f>IF(N252="základná",J252,0)</f>
        <v>0</v>
      </c>
      <c r="BF252" s="163">
        <f>IF(N252="znížená",J252,0)</f>
        <v>0</v>
      </c>
      <c r="BG252" s="163">
        <f>IF(N252="zákl. prenesená",J252,0)</f>
        <v>0</v>
      </c>
      <c r="BH252" s="163">
        <f>IF(N252="zníž. prenesená",J252,0)</f>
        <v>0</v>
      </c>
      <c r="BI252" s="163">
        <f>IF(N252="nulová",J252,0)</f>
        <v>0</v>
      </c>
      <c r="BJ252" s="16" t="s">
        <v>126</v>
      </c>
      <c r="BK252" s="163">
        <f>ROUND(I252*H252,2)</f>
        <v>0</v>
      </c>
      <c r="BL252" s="16" t="s">
        <v>196</v>
      </c>
      <c r="BM252" s="162" t="s">
        <v>376</v>
      </c>
    </row>
    <row r="253" spans="1:65" s="13" customFormat="1">
      <c r="B253" s="164"/>
      <c r="D253" s="165" t="s">
        <v>157</v>
      </c>
      <c r="E253" s="166" t="s">
        <v>1</v>
      </c>
      <c r="F253" s="167" t="s">
        <v>377</v>
      </c>
      <c r="H253" s="168">
        <v>1.7729999999999999</v>
      </c>
      <c r="I253" s="169"/>
      <c r="L253" s="164"/>
      <c r="M253" s="170"/>
      <c r="N253" s="171"/>
      <c r="O253" s="171"/>
      <c r="P253" s="171"/>
      <c r="Q253" s="171"/>
      <c r="R253" s="171"/>
      <c r="S253" s="171"/>
      <c r="T253" s="172"/>
      <c r="AT253" s="166" t="s">
        <v>157</v>
      </c>
      <c r="AU253" s="166" t="s">
        <v>126</v>
      </c>
      <c r="AV253" s="13" t="s">
        <v>126</v>
      </c>
      <c r="AW253" s="13" t="s">
        <v>29</v>
      </c>
      <c r="AX253" s="13" t="s">
        <v>73</v>
      </c>
      <c r="AY253" s="166" t="s">
        <v>119</v>
      </c>
    </row>
    <row r="254" spans="1:65" s="14" customFormat="1">
      <c r="B254" s="173"/>
      <c r="D254" s="165" t="s">
        <v>157</v>
      </c>
      <c r="E254" s="174" t="s">
        <v>1</v>
      </c>
      <c r="F254" s="175" t="s">
        <v>159</v>
      </c>
      <c r="H254" s="176">
        <v>1.7729999999999999</v>
      </c>
      <c r="I254" s="177"/>
      <c r="L254" s="173"/>
      <c r="M254" s="178"/>
      <c r="N254" s="179"/>
      <c r="O254" s="179"/>
      <c r="P254" s="179"/>
      <c r="Q254" s="179"/>
      <c r="R254" s="179"/>
      <c r="S254" s="179"/>
      <c r="T254" s="180"/>
      <c r="AT254" s="174" t="s">
        <v>157</v>
      </c>
      <c r="AU254" s="174" t="s">
        <v>126</v>
      </c>
      <c r="AV254" s="14" t="s">
        <v>125</v>
      </c>
      <c r="AW254" s="14" t="s">
        <v>29</v>
      </c>
      <c r="AX254" s="14" t="s">
        <v>80</v>
      </c>
      <c r="AY254" s="174" t="s">
        <v>119</v>
      </c>
    </row>
    <row r="255" spans="1:65" s="2" customFormat="1" ht="24.2" customHeight="1">
      <c r="A255" s="31"/>
      <c r="B255" s="149"/>
      <c r="C255" s="150" t="s">
        <v>378</v>
      </c>
      <c r="D255" s="150" t="s">
        <v>121</v>
      </c>
      <c r="E255" s="151" t="s">
        <v>379</v>
      </c>
      <c r="F255" s="152" t="s">
        <v>380</v>
      </c>
      <c r="G255" s="153" t="s">
        <v>124</v>
      </c>
      <c r="H255" s="154">
        <v>2.1850000000000001</v>
      </c>
      <c r="I255" s="155"/>
      <c r="J255" s="156">
        <f>ROUND(I255*H255,2)</f>
        <v>0</v>
      </c>
      <c r="K255" s="157"/>
      <c r="L255" s="32"/>
      <c r="M255" s="158" t="s">
        <v>1</v>
      </c>
      <c r="N255" s="159" t="s">
        <v>39</v>
      </c>
      <c r="O255" s="60"/>
      <c r="P255" s="160">
        <f>O255*H255</f>
        <v>0</v>
      </c>
      <c r="Q255" s="160">
        <v>0</v>
      </c>
      <c r="R255" s="160">
        <f>Q255*H255</f>
        <v>0</v>
      </c>
      <c r="S255" s="160">
        <v>0</v>
      </c>
      <c r="T255" s="161">
        <f>S255*H255</f>
        <v>0</v>
      </c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R255" s="162" t="s">
        <v>196</v>
      </c>
      <c r="AT255" s="162" t="s">
        <v>121</v>
      </c>
      <c r="AU255" s="162" t="s">
        <v>126</v>
      </c>
      <c r="AY255" s="16" t="s">
        <v>119</v>
      </c>
      <c r="BE255" s="163">
        <f>IF(N255="základná",J255,0)</f>
        <v>0</v>
      </c>
      <c r="BF255" s="163">
        <f>IF(N255="znížená",J255,0)</f>
        <v>0</v>
      </c>
      <c r="BG255" s="163">
        <f>IF(N255="zákl. prenesená",J255,0)</f>
        <v>0</v>
      </c>
      <c r="BH255" s="163">
        <f>IF(N255="zníž. prenesená",J255,0)</f>
        <v>0</v>
      </c>
      <c r="BI255" s="163">
        <f>IF(N255="nulová",J255,0)</f>
        <v>0</v>
      </c>
      <c r="BJ255" s="16" t="s">
        <v>126</v>
      </c>
      <c r="BK255" s="163">
        <f>ROUND(I255*H255,2)</f>
        <v>0</v>
      </c>
      <c r="BL255" s="16" t="s">
        <v>196</v>
      </c>
      <c r="BM255" s="162" t="s">
        <v>381</v>
      </c>
    </row>
    <row r="256" spans="1:65" s="13" customFormat="1">
      <c r="B256" s="164"/>
      <c r="D256" s="165" t="s">
        <v>157</v>
      </c>
      <c r="E256" s="166" t="s">
        <v>1</v>
      </c>
      <c r="F256" s="167" t="s">
        <v>382</v>
      </c>
      <c r="H256" s="168">
        <v>2.1850000000000001</v>
      </c>
      <c r="I256" s="169"/>
      <c r="L256" s="164"/>
      <c r="M256" s="170"/>
      <c r="N256" s="171"/>
      <c r="O256" s="171"/>
      <c r="P256" s="171"/>
      <c r="Q256" s="171"/>
      <c r="R256" s="171"/>
      <c r="S256" s="171"/>
      <c r="T256" s="172"/>
      <c r="AT256" s="166" t="s">
        <v>157</v>
      </c>
      <c r="AU256" s="166" t="s">
        <v>126</v>
      </c>
      <c r="AV256" s="13" t="s">
        <v>126</v>
      </c>
      <c r="AW256" s="13" t="s">
        <v>29</v>
      </c>
      <c r="AX256" s="13" t="s">
        <v>73</v>
      </c>
      <c r="AY256" s="166" t="s">
        <v>119</v>
      </c>
    </row>
    <row r="257" spans="1:65" s="14" customFormat="1">
      <c r="B257" s="173"/>
      <c r="D257" s="165" t="s">
        <v>157</v>
      </c>
      <c r="E257" s="174" t="s">
        <v>1</v>
      </c>
      <c r="F257" s="175" t="s">
        <v>159</v>
      </c>
      <c r="H257" s="176">
        <v>2.1850000000000001</v>
      </c>
      <c r="I257" s="177"/>
      <c r="L257" s="173"/>
      <c r="M257" s="178"/>
      <c r="N257" s="179"/>
      <c r="O257" s="179"/>
      <c r="P257" s="179"/>
      <c r="Q257" s="179"/>
      <c r="R257" s="179"/>
      <c r="S257" s="179"/>
      <c r="T257" s="180"/>
      <c r="AT257" s="174" t="s">
        <v>157</v>
      </c>
      <c r="AU257" s="174" t="s">
        <v>126</v>
      </c>
      <c r="AV257" s="14" t="s">
        <v>125</v>
      </c>
      <c r="AW257" s="14" t="s">
        <v>29</v>
      </c>
      <c r="AX257" s="14" t="s">
        <v>80</v>
      </c>
      <c r="AY257" s="174" t="s">
        <v>119</v>
      </c>
    </row>
    <row r="258" spans="1:65" s="2" customFormat="1" ht="16.5" customHeight="1">
      <c r="A258" s="31"/>
      <c r="B258" s="149"/>
      <c r="C258" s="150" t="s">
        <v>383</v>
      </c>
      <c r="D258" s="150" t="s">
        <v>121</v>
      </c>
      <c r="E258" s="151" t="s">
        <v>384</v>
      </c>
      <c r="F258" s="152" t="s">
        <v>385</v>
      </c>
      <c r="G258" s="153" t="s">
        <v>124</v>
      </c>
      <c r="H258" s="154">
        <v>4.5599999999999996</v>
      </c>
      <c r="I258" s="155"/>
      <c r="J258" s="156">
        <f>ROUND(I258*H258,2)</f>
        <v>0</v>
      </c>
      <c r="K258" s="157"/>
      <c r="L258" s="32"/>
      <c r="M258" s="158" t="s">
        <v>1</v>
      </c>
      <c r="N258" s="159" t="s">
        <v>39</v>
      </c>
      <c r="O258" s="60"/>
      <c r="P258" s="160">
        <f>O258*H258</f>
        <v>0</v>
      </c>
      <c r="Q258" s="160">
        <v>0</v>
      </c>
      <c r="R258" s="160">
        <f>Q258*H258</f>
        <v>0</v>
      </c>
      <c r="S258" s="160">
        <v>0</v>
      </c>
      <c r="T258" s="161">
        <f>S258*H258</f>
        <v>0</v>
      </c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R258" s="162" t="s">
        <v>196</v>
      </c>
      <c r="AT258" s="162" t="s">
        <v>121</v>
      </c>
      <c r="AU258" s="162" t="s">
        <v>126</v>
      </c>
      <c r="AY258" s="16" t="s">
        <v>119</v>
      </c>
      <c r="BE258" s="163">
        <f>IF(N258="základná",J258,0)</f>
        <v>0</v>
      </c>
      <c r="BF258" s="163">
        <f>IF(N258="znížená",J258,0)</f>
        <v>0</v>
      </c>
      <c r="BG258" s="163">
        <f>IF(N258="zákl. prenesená",J258,0)</f>
        <v>0</v>
      </c>
      <c r="BH258" s="163">
        <f>IF(N258="zníž. prenesená",J258,0)</f>
        <v>0</v>
      </c>
      <c r="BI258" s="163">
        <f>IF(N258="nulová",J258,0)</f>
        <v>0</v>
      </c>
      <c r="BJ258" s="16" t="s">
        <v>126</v>
      </c>
      <c r="BK258" s="163">
        <f>ROUND(I258*H258,2)</f>
        <v>0</v>
      </c>
      <c r="BL258" s="16" t="s">
        <v>196</v>
      </c>
      <c r="BM258" s="162" t="s">
        <v>386</v>
      </c>
    </row>
    <row r="259" spans="1:65" s="13" customFormat="1">
      <c r="B259" s="164"/>
      <c r="D259" s="165" t="s">
        <v>157</v>
      </c>
      <c r="E259" s="166" t="s">
        <v>1</v>
      </c>
      <c r="F259" s="167" t="s">
        <v>387</v>
      </c>
      <c r="H259" s="168">
        <v>4.5599999999999996</v>
      </c>
      <c r="I259" s="169"/>
      <c r="L259" s="164"/>
      <c r="M259" s="170"/>
      <c r="N259" s="171"/>
      <c r="O259" s="171"/>
      <c r="P259" s="171"/>
      <c r="Q259" s="171"/>
      <c r="R259" s="171"/>
      <c r="S259" s="171"/>
      <c r="T259" s="172"/>
      <c r="AT259" s="166" t="s">
        <v>157</v>
      </c>
      <c r="AU259" s="166" t="s">
        <v>126</v>
      </c>
      <c r="AV259" s="13" t="s">
        <v>126</v>
      </c>
      <c r="AW259" s="13" t="s">
        <v>29</v>
      </c>
      <c r="AX259" s="13" t="s">
        <v>73</v>
      </c>
      <c r="AY259" s="166" t="s">
        <v>119</v>
      </c>
    </row>
    <row r="260" spans="1:65" s="14" customFormat="1">
      <c r="B260" s="173"/>
      <c r="D260" s="165" t="s">
        <v>157</v>
      </c>
      <c r="E260" s="174" t="s">
        <v>1</v>
      </c>
      <c r="F260" s="175" t="s">
        <v>159</v>
      </c>
      <c r="H260" s="176">
        <v>4.5599999999999996</v>
      </c>
      <c r="I260" s="177"/>
      <c r="L260" s="173"/>
      <c r="M260" s="178"/>
      <c r="N260" s="179"/>
      <c r="O260" s="179"/>
      <c r="P260" s="179"/>
      <c r="Q260" s="179"/>
      <c r="R260" s="179"/>
      <c r="S260" s="179"/>
      <c r="T260" s="180"/>
      <c r="AT260" s="174" t="s">
        <v>157</v>
      </c>
      <c r="AU260" s="174" t="s">
        <v>126</v>
      </c>
      <c r="AV260" s="14" t="s">
        <v>125</v>
      </c>
      <c r="AW260" s="14" t="s">
        <v>29</v>
      </c>
      <c r="AX260" s="14" t="s">
        <v>80</v>
      </c>
      <c r="AY260" s="174" t="s">
        <v>119</v>
      </c>
    </row>
    <row r="261" spans="1:65" s="2" customFormat="1" ht="16.5" customHeight="1">
      <c r="A261" s="31"/>
      <c r="B261" s="149"/>
      <c r="C261" s="150" t="s">
        <v>388</v>
      </c>
      <c r="D261" s="150" t="s">
        <v>121</v>
      </c>
      <c r="E261" s="151" t="s">
        <v>389</v>
      </c>
      <c r="F261" s="152" t="s">
        <v>390</v>
      </c>
      <c r="G261" s="153" t="s">
        <v>282</v>
      </c>
      <c r="H261" s="154">
        <v>7</v>
      </c>
      <c r="I261" s="155"/>
      <c r="J261" s="156">
        <f>ROUND(I261*H261,2)</f>
        <v>0</v>
      </c>
      <c r="K261" s="157"/>
      <c r="L261" s="32"/>
      <c r="M261" s="158" t="s">
        <v>1</v>
      </c>
      <c r="N261" s="159" t="s">
        <v>39</v>
      </c>
      <c r="O261" s="60"/>
      <c r="P261" s="160">
        <f>O261*H261</f>
        <v>0</v>
      </c>
      <c r="Q261" s="160">
        <v>0</v>
      </c>
      <c r="R261" s="160">
        <f>Q261*H261</f>
        <v>0</v>
      </c>
      <c r="S261" s="160">
        <v>0</v>
      </c>
      <c r="T261" s="161">
        <f>S261*H261</f>
        <v>0</v>
      </c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R261" s="162" t="s">
        <v>196</v>
      </c>
      <c r="AT261" s="162" t="s">
        <v>121</v>
      </c>
      <c r="AU261" s="162" t="s">
        <v>126</v>
      </c>
      <c r="AY261" s="16" t="s">
        <v>119</v>
      </c>
      <c r="BE261" s="163">
        <f>IF(N261="základná",J261,0)</f>
        <v>0</v>
      </c>
      <c r="BF261" s="163">
        <f>IF(N261="znížená",J261,0)</f>
        <v>0</v>
      </c>
      <c r="BG261" s="163">
        <f>IF(N261="zákl. prenesená",J261,0)</f>
        <v>0</v>
      </c>
      <c r="BH261" s="163">
        <f>IF(N261="zníž. prenesená",J261,0)</f>
        <v>0</v>
      </c>
      <c r="BI261" s="163">
        <f>IF(N261="nulová",J261,0)</f>
        <v>0</v>
      </c>
      <c r="BJ261" s="16" t="s">
        <v>126</v>
      </c>
      <c r="BK261" s="163">
        <f>ROUND(I261*H261,2)</f>
        <v>0</v>
      </c>
      <c r="BL261" s="16" t="s">
        <v>196</v>
      </c>
      <c r="BM261" s="162" t="s">
        <v>391</v>
      </c>
    </row>
    <row r="262" spans="1:65" s="12" customFormat="1" ht="22.9" customHeight="1">
      <c r="B262" s="136"/>
      <c r="D262" s="137" t="s">
        <v>72</v>
      </c>
      <c r="E262" s="147" t="s">
        <v>392</v>
      </c>
      <c r="F262" s="147" t="s">
        <v>393</v>
      </c>
      <c r="I262" s="139"/>
      <c r="J262" s="148">
        <f>BK262</f>
        <v>0</v>
      </c>
      <c r="L262" s="136"/>
      <c r="M262" s="141"/>
      <c r="N262" s="142"/>
      <c r="O262" s="142"/>
      <c r="P262" s="143">
        <f>SUM(P263:P264)</f>
        <v>0</v>
      </c>
      <c r="Q262" s="142"/>
      <c r="R262" s="143">
        <f>SUM(R263:R264)</f>
        <v>0</v>
      </c>
      <c r="S262" s="142"/>
      <c r="T262" s="144">
        <f>SUM(T263:T264)</f>
        <v>0</v>
      </c>
      <c r="AR262" s="137" t="s">
        <v>126</v>
      </c>
      <c r="AT262" s="145" t="s">
        <v>72</v>
      </c>
      <c r="AU262" s="145" t="s">
        <v>80</v>
      </c>
      <c r="AY262" s="137" t="s">
        <v>119</v>
      </c>
      <c r="BK262" s="146">
        <f>SUM(BK263:BK264)</f>
        <v>0</v>
      </c>
    </row>
    <row r="263" spans="1:65" s="2" customFormat="1" ht="21.75" customHeight="1">
      <c r="A263" s="31"/>
      <c r="B263" s="149"/>
      <c r="C263" s="150" t="s">
        <v>394</v>
      </c>
      <c r="D263" s="150" t="s">
        <v>121</v>
      </c>
      <c r="E263" s="151" t="s">
        <v>395</v>
      </c>
      <c r="F263" s="152" t="s">
        <v>396</v>
      </c>
      <c r="G263" s="153" t="s">
        <v>124</v>
      </c>
      <c r="H263" s="154">
        <v>25.63</v>
      </c>
      <c r="I263" s="155"/>
      <c r="J263" s="156">
        <f>ROUND(I263*H263,2)</f>
        <v>0</v>
      </c>
      <c r="K263" s="157"/>
      <c r="L263" s="32"/>
      <c r="M263" s="158" t="s">
        <v>1</v>
      </c>
      <c r="N263" s="159" t="s">
        <v>39</v>
      </c>
      <c r="O263" s="60"/>
      <c r="P263" s="160">
        <f>O263*H263</f>
        <v>0</v>
      </c>
      <c r="Q263" s="160">
        <v>0</v>
      </c>
      <c r="R263" s="160">
        <f>Q263*H263</f>
        <v>0</v>
      </c>
      <c r="S263" s="160">
        <v>0</v>
      </c>
      <c r="T263" s="161">
        <f>S263*H263</f>
        <v>0</v>
      </c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R263" s="162" t="s">
        <v>196</v>
      </c>
      <c r="AT263" s="162" t="s">
        <v>121</v>
      </c>
      <c r="AU263" s="162" t="s">
        <v>126</v>
      </c>
      <c r="AY263" s="16" t="s">
        <v>119</v>
      </c>
      <c r="BE263" s="163">
        <f>IF(N263="základná",J263,0)</f>
        <v>0</v>
      </c>
      <c r="BF263" s="163">
        <f>IF(N263="znížená",J263,0)</f>
        <v>0</v>
      </c>
      <c r="BG263" s="163">
        <f>IF(N263="zákl. prenesená",J263,0)</f>
        <v>0</v>
      </c>
      <c r="BH263" s="163">
        <f>IF(N263="zníž. prenesená",J263,0)</f>
        <v>0</v>
      </c>
      <c r="BI263" s="163">
        <f>IF(N263="nulová",J263,0)</f>
        <v>0</v>
      </c>
      <c r="BJ263" s="16" t="s">
        <v>126</v>
      </c>
      <c r="BK263" s="163">
        <f>ROUND(I263*H263,2)</f>
        <v>0</v>
      </c>
      <c r="BL263" s="16" t="s">
        <v>196</v>
      </c>
      <c r="BM263" s="162" t="s">
        <v>397</v>
      </c>
    </row>
    <row r="264" spans="1:65" s="2" customFormat="1" ht="24.2" customHeight="1">
      <c r="A264" s="31"/>
      <c r="B264" s="149"/>
      <c r="C264" s="150" t="s">
        <v>398</v>
      </c>
      <c r="D264" s="150" t="s">
        <v>121</v>
      </c>
      <c r="E264" s="151" t="s">
        <v>399</v>
      </c>
      <c r="F264" s="152" t="s">
        <v>400</v>
      </c>
      <c r="G264" s="153" t="s">
        <v>124</v>
      </c>
      <c r="H264" s="154">
        <v>55.73</v>
      </c>
      <c r="I264" s="155"/>
      <c r="J264" s="156">
        <f>ROUND(I264*H264,2)</f>
        <v>0</v>
      </c>
      <c r="K264" s="157"/>
      <c r="L264" s="32"/>
      <c r="M264" s="181" t="s">
        <v>1</v>
      </c>
      <c r="N264" s="182" t="s">
        <v>39</v>
      </c>
      <c r="O264" s="183"/>
      <c r="P264" s="184">
        <f>O264*H264</f>
        <v>0</v>
      </c>
      <c r="Q264" s="184">
        <v>0</v>
      </c>
      <c r="R264" s="184">
        <f>Q264*H264</f>
        <v>0</v>
      </c>
      <c r="S264" s="184">
        <v>0</v>
      </c>
      <c r="T264" s="185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62" t="s">
        <v>196</v>
      </c>
      <c r="AT264" s="162" t="s">
        <v>121</v>
      </c>
      <c r="AU264" s="162" t="s">
        <v>126</v>
      </c>
      <c r="AY264" s="16" t="s">
        <v>119</v>
      </c>
      <c r="BE264" s="163">
        <f>IF(N264="základná",J264,0)</f>
        <v>0</v>
      </c>
      <c r="BF264" s="163">
        <f>IF(N264="znížená",J264,0)</f>
        <v>0</v>
      </c>
      <c r="BG264" s="163">
        <f>IF(N264="zákl. prenesená",J264,0)</f>
        <v>0</v>
      </c>
      <c r="BH264" s="163">
        <f>IF(N264="zníž. prenesená",J264,0)</f>
        <v>0</v>
      </c>
      <c r="BI264" s="163">
        <f>IF(N264="nulová",J264,0)</f>
        <v>0</v>
      </c>
      <c r="BJ264" s="16" t="s">
        <v>126</v>
      </c>
      <c r="BK264" s="163">
        <f>ROUND(I264*H264,2)</f>
        <v>0</v>
      </c>
      <c r="BL264" s="16" t="s">
        <v>196</v>
      </c>
      <c r="BM264" s="162" t="s">
        <v>401</v>
      </c>
    </row>
    <row r="265" spans="1:65" s="2" customFormat="1" ht="6.95" customHeight="1">
      <c r="A265" s="31"/>
      <c r="B265" s="49"/>
      <c r="C265" s="50"/>
      <c r="D265" s="50"/>
      <c r="E265" s="50"/>
      <c r="F265" s="50"/>
      <c r="G265" s="50"/>
      <c r="H265" s="50"/>
      <c r="I265" s="50"/>
      <c r="J265" s="50"/>
      <c r="K265" s="50"/>
      <c r="L265" s="32"/>
      <c r="M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</row>
  </sheetData>
  <autoFilter ref="C125:K264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67"/>
  <sheetViews>
    <sheetView showGridLines="0" tabSelected="1" topLeftCell="A49" workbookViewId="0">
      <selection activeCell="Y69" sqref="Y6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83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5" customHeight="1">
      <c r="B4" s="19"/>
      <c r="D4" s="20" t="s">
        <v>88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43" t="str">
        <f>'Rekapitulácia stavby'!K6</f>
        <v>,,Living Lab,, Dropie</v>
      </c>
      <c r="F7" s="244"/>
      <c r="G7" s="244"/>
      <c r="H7" s="244"/>
      <c r="L7" s="19"/>
    </row>
    <row r="8" spans="1:46" s="2" customFormat="1" ht="12" customHeight="1">
      <c r="A8" s="31"/>
      <c r="B8" s="32"/>
      <c r="C8" s="31"/>
      <c r="D8" s="26" t="s">
        <v>89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3" t="s">
        <v>82</v>
      </c>
      <c r="F9" s="242"/>
      <c r="G9" s="242"/>
      <c r="H9" s="242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5" t="str">
        <f>'Rekapitulácia stavby'!E14</f>
        <v>Vyplň údaj</v>
      </c>
      <c r="F18" s="215"/>
      <c r="G18" s="215"/>
      <c r="H18" s="215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9" t="s">
        <v>1</v>
      </c>
      <c r="F27" s="219"/>
      <c r="G27" s="219"/>
      <c r="H27" s="219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ROUND(J141,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0" t="s">
        <v>37</v>
      </c>
      <c r="E33" s="37" t="s">
        <v>38</v>
      </c>
      <c r="F33" s="101">
        <f>ROUND((SUM(BE141:BE366)),  2)</f>
        <v>0</v>
      </c>
      <c r="G33" s="102"/>
      <c r="H33" s="102"/>
      <c r="I33" s="103">
        <v>0.2</v>
      </c>
      <c r="J33" s="101">
        <f>ROUND(((SUM(BE141:BE366))*I33),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39</v>
      </c>
      <c r="F34" s="101">
        <f>ROUND((SUM(BF141:BF366)),  2)</f>
        <v>0</v>
      </c>
      <c r="G34" s="102"/>
      <c r="H34" s="102"/>
      <c r="I34" s="103">
        <v>0.2</v>
      </c>
      <c r="J34" s="101">
        <f>ROUND(((SUM(BF141:BF366))*I34),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40</v>
      </c>
      <c r="F35" s="104">
        <f>ROUND((SUM(BG141:BG366)),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ROUND((SUM(BH141:BH366)),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42</v>
      </c>
      <c r="F37" s="101">
        <f>ROUND((SUM(BI141:BI366)),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3" t="str">
        <f>E7</f>
        <v>,,Living Lab,, Dropie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3" t="str">
        <f>E9</f>
        <v>SO01 TANYA - Nový stav</v>
      </c>
      <c r="F87" s="242"/>
      <c r="G87" s="242"/>
      <c r="H87" s="242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91</v>
      </c>
      <c r="D94" s="106"/>
      <c r="E94" s="106"/>
      <c r="F94" s="106"/>
      <c r="G94" s="106"/>
      <c r="H94" s="106"/>
      <c r="I94" s="106"/>
      <c r="J94" s="115" t="s">
        <v>92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93</v>
      </c>
      <c r="D96" s="31"/>
      <c r="E96" s="31"/>
      <c r="F96" s="31"/>
      <c r="G96" s="31"/>
      <c r="H96" s="31"/>
      <c r="I96" s="31"/>
      <c r="J96" s="73">
        <f>J141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94</v>
      </c>
    </row>
    <row r="97" spans="2:12" s="9" customFormat="1" ht="24.95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J142</f>
        <v>0</v>
      </c>
      <c r="L97" s="117"/>
    </row>
    <row r="98" spans="2:12" s="10" customFormat="1" ht="19.899999999999999" customHeight="1">
      <c r="B98" s="121"/>
      <c r="D98" s="122" t="s">
        <v>96</v>
      </c>
      <c r="E98" s="123"/>
      <c r="F98" s="123"/>
      <c r="G98" s="123"/>
      <c r="H98" s="123"/>
      <c r="I98" s="123"/>
      <c r="J98" s="124">
        <f>J143</f>
        <v>0</v>
      </c>
      <c r="L98" s="121"/>
    </row>
    <row r="99" spans="2:12" s="10" customFormat="1" ht="19.899999999999999" customHeight="1">
      <c r="B99" s="121"/>
      <c r="D99" s="122" t="s">
        <v>402</v>
      </c>
      <c r="E99" s="123"/>
      <c r="F99" s="123"/>
      <c r="G99" s="123"/>
      <c r="H99" s="123"/>
      <c r="I99" s="123"/>
      <c r="J99" s="124">
        <f>J147</f>
        <v>0</v>
      </c>
      <c r="L99" s="121"/>
    </row>
    <row r="100" spans="2:12" s="10" customFormat="1" ht="19.899999999999999" customHeight="1">
      <c r="B100" s="121"/>
      <c r="D100" s="122" t="s">
        <v>403</v>
      </c>
      <c r="E100" s="123"/>
      <c r="F100" s="123"/>
      <c r="G100" s="123"/>
      <c r="H100" s="123"/>
      <c r="I100" s="123"/>
      <c r="J100" s="124">
        <f>J166</f>
        <v>0</v>
      </c>
      <c r="L100" s="121"/>
    </row>
    <row r="101" spans="2:12" s="10" customFormat="1" ht="19.899999999999999" customHeight="1">
      <c r="B101" s="121"/>
      <c r="D101" s="122" t="s">
        <v>404</v>
      </c>
      <c r="E101" s="123"/>
      <c r="F101" s="123"/>
      <c r="G101" s="123"/>
      <c r="H101" s="123"/>
      <c r="I101" s="123"/>
      <c r="J101" s="124">
        <f>J172</f>
        <v>0</v>
      </c>
      <c r="L101" s="121"/>
    </row>
    <row r="102" spans="2:12" s="10" customFormat="1" ht="19.899999999999999" customHeight="1">
      <c r="B102" s="121"/>
      <c r="D102" s="122" t="s">
        <v>97</v>
      </c>
      <c r="E102" s="123"/>
      <c r="F102" s="123"/>
      <c r="G102" s="123"/>
      <c r="H102" s="123"/>
      <c r="I102" s="123"/>
      <c r="J102" s="124">
        <f>J185</f>
        <v>0</v>
      </c>
      <c r="L102" s="121"/>
    </row>
    <row r="103" spans="2:12" s="10" customFormat="1" ht="19.899999999999999" customHeight="1">
      <c r="B103" s="121"/>
      <c r="D103" s="122" t="s">
        <v>405</v>
      </c>
      <c r="E103" s="123"/>
      <c r="F103" s="123"/>
      <c r="G103" s="123"/>
      <c r="H103" s="123"/>
      <c r="I103" s="123"/>
      <c r="J103" s="124">
        <f>J190</f>
        <v>0</v>
      </c>
      <c r="L103" s="121"/>
    </row>
    <row r="104" spans="2:12" s="9" customFormat="1" ht="24.95" customHeight="1">
      <c r="B104" s="117"/>
      <c r="D104" s="118" t="s">
        <v>98</v>
      </c>
      <c r="E104" s="119"/>
      <c r="F104" s="119"/>
      <c r="G104" s="119"/>
      <c r="H104" s="119"/>
      <c r="I104" s="119"/>
      <c r="J104" s="120">
        <f>J192</f>
        <v>0</v>
      </c>
      <c r="L104" s="117"/>
    </row>
    <row r="105" spans="2:12" s="10" customFormat="1" ht="19.899999999999999" customHeight="1">
      <c r="B105" s="121"/>
      <c r="D105" s="122" t="s">
        <v>406</v>
      </c>
      <c r="E105" s="123"/>
      <c r="F105" s="123"/>
      <c r="G105" s="123"/>
      <c r="H105" s="123"/>
      <c r="I105" s="123"/>
      <c r="J105" s="124">
        <f>J193</f>
        <v>0</v>
      </c>
      <c r="L105" s="121"/>
    </row>
    <row r="106" spans="2:12" s="10" customFormat="1" ht="19.899999999999999" customHeight="1">
      <c r="B106" s="121"/>
      <c r="D106" s="122" t="s">
        <v>407</v>
      </c>
      <c r="E106" s="123"/>
      <c r="F106" s="123"/>
      <c r="G106" s="123"/>
      <c r="H106" s="123"/>
      <c r="I106" s="123"/>
      <c r="J106" s="124">
        <f>J206</f>
        <v>0</v>
      </c>
      <c r="L106" s="121"/>
    </row>
    <row r="107" spans="2:12" s="10" customFormat="1" ht="19.899999999999999" customHeight="1">
      <c r="B107" s="121"/>
      <c r="D107" s="122" t="s">
        <v>408</v>
      </c>
      <c r="E107" s="123"/>
      <c r="F107" s="123"/>
      <c r="G107" s="123"/>
      <c r="H107" s="123"/>
      <c r="I107" s="123"/>
      <c r="J107" s="124">
        <f>J211</f>
        <v>0</v>
      </c>
      <c r="L107" s="121"/>
    </row>
    <row r="108" spans="2:12" s="10" customFormat="1" ht="19.899999999999999" customHeight="1">
      <c r="B108" s="121"/>
      <c r="D108" s="122" t="s">
        <v>99</v>
      </c>
      <c r="E108" s="123"/>
      <c r="F108" s="123"/>
      <c r="G108" s="123"/>
      <c r="H108" s="123"/>
      <c r="I108" s="123"/>
      <c r="J108" s="124">
        <f>J234</f>
        <v>0</v>
      </c>
      <c r="L108" s="121"/>
    </row>
    <row r="109" spans="2:12" s="10" customFormat="1" ht="19.899999999999999" customHeight="1">
      <c r="B109" s="121"/>
      <c r="D109" s="122" t="s">
        <v>409</v>
      </c>
      <c r="E109" s="123"/>
      <c r="F109" s="123"/>
      <c r="G109" s="123"/>
      <c r="H109" s="123"/>
      <c r="I109" s="123"/>
      <c r="J109" s="124">
        <f>J241</f>
        <v>0</v>
      </c>
      <c r="L109" s="121"/>
    </row>
    <row r="110" spans="2:12" s="10" customFormat="1" ht="19.899999999999999" customHeight="1">
      <c r="B110" s="121"/>
      <c r="D110" s="122" t="s">
        <v>100</v>
      </c>
      <c r="E110" s="123"/>
      <c r="F110" s="123"/>
      <c r="G110" s="123"/>
      <c r="H110" s="123"/>
      <c r="I110" s="123"/>
      <c r="J110" s="124">
        <f>J243</f>
        <v>0</v>
      </c>
      <c r="L110" s="121"/>
    </row>
    <row r="111" spans="2:12" s="10" customFormat="1" ht="19.899999999999999" customHeight="1">
      <c r="B111" s="121"/>
      <c r="D111" s="122" t="s">
        <v>410</v>
      </c>
      <c r="E111" s="123"/>
      <c r="F111" s="123"/>
      <c r="G111" s="123"/>
      <c r="H111" s="123"/>
      <c r="I111" s="123"/>
      <c r="J111" s="124">
        <f>J278</f>
        <v>0</v>
      </c>
      <c r="L111" s="121"/>
    </row>
    <row r="112" spans="2:12" s="10" customFormat="1" ht="19.899999999999999" customHeight="1">
      <c r="B112" s="121"/>
      <c r="D112" s="122" t="s">
        <v>101</v>
      </c>
      <c r="E112" s="123"/>
      <c r="F112" s="123"/>
      <c r="G112" s="123"/>
      <c r="H112" s="123"/>
      <c r="I112" s="123"/>
      <c r="J112" s="124">
        <f>J284</f>
        <v>0</v>
      </c>
      <c r="L112" s="121"/>
    </row>
    <row r="113" spans="1:31" s="10" customFormat="1" ht="19.899999999999999" customHeight="1">
      <c r="B113" s="121"/>
      <c r="D113" s="122" t="s">
        <v>102</v>
      </c>
      <c r="E113" s="123"/>
      <c r="F113" s="123"/>
      <c r="G113" s="123"/>
      <c r="H113" s="123"/>
      <c r="I113" s="123"/>
      <c r="J113" s="124">
        <f>J288</f>
        <v>0</v>
      </c>
      <c r="L113" s="121"/>
    </row>
    <row r="114" spans="1:31" s="10" customFormat="1" ht="19.899999999999999" customHeight="1">
      <c r="B114" s="121"/>
      <c r="D114" s="122" t="s">
        <v>103</v>
      </c>
      <c r="E114" s="123"/>
      <c r="F114" s="123"/>
      <c r="G114" s="123"/>
      <c r="H114" s="123"/>
      <c r="I114" s="123"/>
      <c r="J114" s="124">
        <f>J294</f>
        <v>0</v>
      </c>
      <c r="L114" s="121"/>
    </row>
    <row r="115" spans="1:31" s="10" customFormat="1" ht="19.899999999999999" customHeight="1">
      <c r="B115" s="121"/>
      <c r="D115" s="122" t="s">
        <v>411</v>
      </c>
      <c r="E115" s="123"/>
      <c r="F115" s="123"/>
      <c r="G115" s="123"/>
      <c r="H115" s="123"/>
      <c r="I115" s="123"/>
      <c r="J115" s="124">
        <f>J329</f>
        <v>0</v>
      </c>
      <c r="L115" s="121"/>
    </row>
    <row r="116" spans="1:31" s="10" customFormat="1" ht="19.899999999999999" customHeight="1">
      <c r="B116" s="121"/>
      <c r="D116" s="122" t="s">
        <v>412</v>
      </c>
      <c r="E116" s="123"/>
      <c r="F116" s="123"/>
      <c r="G116" s="123"/>
      <c r="H116" s="123"/>
      <c r="I116" s="123"/>
      <c r="J116" s="124">
        <f>J333</f>
        <v>0</v>
      </c>
      <c r="L116" s="121"/>
    </row>
    <row r="117" spans="1:31" s="10" customFormat="1" ht="19.899999999999999" customHeight="1">
      <c r="B117" s="121"/>
      <c r="D117" s="122" t="s">
        <v>104</v>
      </c>
      <c r="E117" s="123"/>
      <c r="F117" s="123"/>
      <c r="G117" s="123"/>
      <c r="H117" s="123"/>
      <c r="I117" s="123"/>
      <c r="J117" s="124">
        <f>J342</f>
        <v>0</v>
      </c>
      <c r="L117" s="121"/>
    </row>
    <row r="118" spans="1:31" s="10" customFormat="1" ht="19.899999999999999" customHeight="1">
      <c r="B118" s="121"/>
      <c r="D118" s="122" t="s">
        <v>413</v>
      </c>
      <c r="E118" s="123"/>
      <c r="F118" s="123"/>
      <c r="G118" s="123"/>
      <c r="H118" s="123"/>
      <c r="I118" s="123"/>
      <c r="J118" s="124">
        <f>J347</f>
        <v>0</v>
      </c>
      <c r="L118" s="121"/>
    </row>
    <row r="119" spans="1:31" s="10" customFormat="1" ht="19.899999999999999" customHeight="1">
      <c r="B119" s="121"/>
      <c r="D119" s="122" t="s">
        <v>414</v>
      </c>
      <c r="E119" s="123"/>
      <c r="F119" s="123"/>
      <c r="G119" s="123"/>
      <c r="H119" s="123"/>
      <c r="I119" s="123"/>
      <c r="J119" s="124">
        <f>J352</f>
        <v>0</v>
      </c>
      <c r="L119" s="121"/>
    </row>
    <row r="120" spans="1:31" s="10" customFormat="1" ht="19.899999999999999" customHeight="1">
      <c r="B120" s="121"/>
      <c r="D120" s="122" t="s">
        <v>415</v>
      </c>
      <c r="E120" s="123"/>
      <c r="F120" s="123"/>
      <c r="G120" s="123"/>
      <c r="H120" s="123"/>
      <c r="I120" s="123"/>
      <c r="J120" s="124">
        <f>J354</f>
        <v>0</v>
      </c>
      <c r="L120" s="121"/>
    </row>
    <row r="121" spans="1:31" s="10" customFormat="1" ht="19.899999999999999" customHeight="1">
      <c r="B121" s="121"/>
      <c r="D121" s="122" t="s">
        <v>416</v>
      </c>
      <c r="E121" s="123"/>
      <c r="F121" s="123"/>
      <c r="G121" s="123"/>
      <c r="H121" s="123"/>
      <c r="I121" s="123"/>
      <c r="J121" s="124">
        <f>J360</f>
        <v>0</v>
      </c>
      <c r="L121" s="121"/>
    </row>
    <row r="122" spans="1:31" s="2" customFormat="1" ht="21.7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6.95" customHeight="1">
      <c r="A123" s="31"/>
      <c r="B123" s="49"/>
      <c r="C123" s="50"/>
      <c r="D123" s="50"/>
      <c r="E123" s="50"/>
      <c r="F123" s="50"/>
      <c r="G123" s="50"/>
      <c r="H123" s="50"/>
      <c r="I123" s="50"/>
      <c r="J123" s="50"/>
      <c r="K123" s="50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7" spans="1:31" s="2" customFormat="1" ht="6.95" customHeight="1">
      <c r="A127" s="31"/>
      <c r="B127" s="51"/>
      <c r="C127" s="52"/>
      <c r="D127" s="52"/>
      <c r="E127" s="52"/>
      <c r="F127" s="52"/>
      <c r="G127" s="52"/>
      <c r="H127" s="52"/>
      <c r="I127" s="52"/>
      <c r="J127" s="52"/>
      <c r="K127" s="52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24.95" customHeight="1">
      <c r="A128" s="31"/>
      <c r="B128" s="32"/>
      <c r="C128" s="20" t="s">
        <v>105</v>
      </c>
      <c r="D128" s="31"/>
      <c r="E128" s="31"/>
      <c r="F128" s="31"/>
      <c r="G128" s="31"/>
      <c r="H128" s="31"/>
      <c r="I128" s="31"/>
      <c r="J128" s="31"/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6.9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2" customFormat="1" ht="12" customHeight="1">
      <c r="A130" s="31"/>
      <c r="B130" s="32"/>
      <c r="C130" s="26" t="s">
        <v>13</v>
      </c>
      <c r="D130" s="31"/>
      <c r="E130" s="31"/>
      <c r="F130" s="31"/>
      <c r="G130" s="31"/>
      <c r="H130" s="31"/>
      <c r="I130" s="31"/>
      <c r="J130" s="31"/>
      <c r="K130" s="31"/>
      <c r="L130" s="44"/>
      <c r="S130" s="31"/>
      <c r="T130" s="31"/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</row>
    <row r="131" spans="1:65" s="2" customFormat="1" ht="16.5" customHeight="1">
      <c r="A131" s="31"/>
      <c r="B131" s="32"/>
      <c r="C131" s="31"/>
      <c r="D131" s="31"/>
      <c r="E131" s="243" t="str">
        <f>E7</f>
        <v>,,Living Lab,, Dropie</v>
      </c>
      <c r="F131" s="244"/>
      <c r="G131" s="244"/>
      <c r="H131" s="244"/>
      <c r="I131" s="31"/>
      <c r="J131" s="31"/>
      <c r="K131" s="31"/>
      <c r="L131" s="44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</row>
    <row r="132" spans="1:65" s="2" customFormat="1" ht="12" customHeight="1">
      <c r="A132" s="31"/>
      <c r="B132" s="32"/>
      <c r="C132" s="26" t="s">
        <v>89</v>
      </c>
      <c r="D132" s="31"/>
      <c r="E132" s="31"/>
      <c r="F132" s="31"/>
      <c r="G132" s="31"/>
      <c r="H132" s="31"/>
      <c r="I132" s="31"/>
      <c r="J132" s="31"/>
      <c r="K132" s="31"/>
      <c r="L132" s="44"/>
      <c r="S132" s="31"/>
      <c r="T132" s="31"/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</row>
    <row r="133" spans="1:65" s="2" customFormat="1" ht="16.5" customHeight="1">
      <c r="A133" s="31"/>
      <c r="B133" s="32"/>
      <c r="C133" s="31"/>
      <c r="D133" s="31"/>
      <c r="E133" s="233" t="str">
        <f>E9</f>
        <v>SO01 TANYA - Nový stav</v>
      </c>
      <c r="F133" s="242"/>
      <c r="G133" s="242"/>
      <c r="H133" s="242"/>
      <c r="I133" s="31"/>
      <c r="J133" s="31"/>
      <c r="K133" s="31"/>
      <c r="L133" s="44"/>
      <c r="S133" s="31"/>
      <c r="T133" s="31"/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</row>
    <row r="134" spans="1:65" s="2" customFormat="1" ht="6.95" customHeight="1">
      <c r="A134" s="31"/>
      <c r="B134" s="32"/>
      <c r="C134" s="31"/>
      <c r="D134" s="31"/>
      <c r="E134" s="31"/>
      <c r="F134" s="31"/>
      <c r="G134" s="31"/>
      <c r="H134" s="31"/>
      <c r="I134" s="31"/>
      <c r="J134" s="31"/>
      <c r="K134" s="31"/>
      <c r="L134" s="44"/>
      <c r="S134" s="31"/>
      <c r="T134" s="31"/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</row>
    <row r="135" spans="1:65" s="2" customFormat="1" ht="12" customHeight="1">
      <c r="A135" s="31"/>
      <c r="B135" s="32"/>
      <c r="C135" s="26" t="s">
        <v>17</v>
      </c>
      <c r="D135" s="31"/>
      <c r="E135" s="31"/>
      <c r="F135" s="24" t="str">
        <f>F12</f>
        <v>Kolárovská 55, Zemianska Olča 946 14</v>
      </c>
      <c r="G135" s="31"/>
      <c r="H135" s="31"/>
      <c r="I135" s="26" t="s">
        <v>19</v>
      </c>
      <c r="J135" s="57" t="str">
        <f>IF(J12="","",J12)</f>
        <v>28. 3. 2024</v>
      </c>
      <c r="K135" s="31"/>
      <c r="L135" s="44"/>
      <c r="S135" s="31"/>
      <c r="T135" s="31"/>
      <c r="U135" s="31"/>
      <c r="V135" s="31"/>
      <c r="W135" s="31"/>
      <c r="X135" s="31"/>
      <c r="Y135" s="31"/>
      <c r="Z135" s="31"/>
      <c r="AA135" s="31"/>
      <c r="AB135" s="31"/>
      <c r="AC135" s="31"/>
      <c r="AD135" s="31"/>
      <c r="AE135" s="31"/>
    </row>
    <row r="136" spans="1:65" s="2" customFormat="1" ht="6.95" customHeight="1">
      <c r="A136" s="31"/>
      <c r="B136" s="32"/>
      <c r="C136" s="31"/>
      <c r="D136" s="31"/>
      <c r="E136" s="31"/>
      <c r="F136" s="31"/>
      <c r="G136" s="31"/>
      <c r="H136" s="31"/>
      <c r="I136" s="31"/>
      <c r="J136" s="31"/>
      <c r="K136" s="31"/>
      <c r="L136" s="44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</row>
    <row r="137" spans="1:65" s="2" customFormat="1" ht="15.2" customHeight="1">
      <c r="A137" s="31"/>
      <c r="B137" s="32"/>
      <c r="C137" s="26" t="s">
        <v>21</v>
      </c>
      <c r="D137" s="31"/>
      <c r="E137" s="31"/>
      <c r="F137" s="24" t="str">
        <f>E15</f>
        <v>SEV SAŽP Dropie</v>
      </c>
      <c r="G137" s="31"/>
      <c r="H137" s="31"/>
      <c r="I137" s="26" t="s">
        <v>27</v>
      </c>
      <c r="J137" s="29" t="str">
        <f>E21</f>
        <v>ING. LIBOR STEHLÍK</v>
      </c>
      <c r="K137" s="31"/>
      <c r="L137" s="44"/>
      <c r="S137" s="31"/>
      <c r="T137" s="31"/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</row>
    <row r="138" spans="1:65" s="2" customFormat="1" ht="15.2" customHeight="1">
      <c r="A138" s="31"/>
      <c r="B138" s="32"/>
      <c r="C138" s="26" t="s">
        <v>25</v>
      </c>
      <c r="D138" s="31"/>
      <c r="E138" s="31"/>
      <c r="F138" s="24" t="str">
        <f>IF(E18="","",E18)</f>
        <v>Vyplň údaj</v>
      </c>
      <c r="G138" s="31"/>
      <c r="H138" s="31"/>
      <c r="I138" s="26" t="s">
        <v>30</v>
      </c>
      <c r="J138" s="29" t="str">
        <f>E24</f>
        <v>Ing. Ján Koričanský</v>
      </c>
      <c r="K138" s="31"/>
      <c r="L138" s="44"/>
      <c r="S138" s="31"/>
      <c r="T138" s="31"/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</row>
    <row r="139" spans="1:65" s="2" customFormat="1" ht="10.35" customHeight="1">
      <c r="A139" s="31"/>
      <c r="B139" s="32"/>
      <c r="C139" s="31"/>
      <c r="D139" s="31"/>
      <c r="E139" s="31"/>
      <c r="F139" s="31"/>
      <c r="G139" s="31"/>
      <c r="H139" s="31"/>
      <c r="I139" s="31"/>
      <c r="J139" s="31"/>
      <c r="K139" s="31"/>
      <c r="L139" s="44"/>
      <c r="S139" s="31"/>
      <c r="T139" s="31"/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</row>
    <row r="140" spans="1:65" s="11" customFormat="1" ht="29.25" customHeight="1">
      <c r="A140" s="125"/>
      <c r="B140" s="126"/>
      <c r="C140" s="127" t="s">
        <v>106</v>
      </c>
      <c r="D140" s="128" t="s">
        <v>58</v>
      </c>
      <c r="E140" s="128" t="s">
        <v>54</v>
      </c>
      <c r="F140" s="128" t="s">
        <v>55</v>
      </c>
      <c r="G140" s="128" t="s">
        <v>107</v>
      </c>
      <c r="H140" s="128" t="s">
        <v>108</v>
      </c>
      <c r="I140" s="128" t="s">
        <v>109</v>
      </c>
      <c r="J140" s="129" t="s">
        <v>92</v>
      </c>
      <c r="K140" s="130" t="s">
        <v>110</v>
      </c>
      <c r="L140" s="131"/>
      <c r="M140" s="64" t="s">
        <v>1</v>
      </c>
      <c r="N140" s="65" t="s">
        <v>37</v>
      </c>
      <c r="O140" s="65" t="s">
        <v>111</v>
      </c>
      <c r="P140" s="65" t="s">
        <v>112</v>
      </c>
      <c r="Q140" s="65" t="s">
        <v>113</v>
      </c>
      <c r="R140" s="65" t="s">
        <v>114</v>
      </c>
      <c r="S140" s="65" t="s">
        <v>115</v>
      </c>
      <c r="T140" s="66" t="s">
        <v>116</v>
      </c>
      <c r="U140" s="125"/>
      <c r="V140" s="125"/>
      <c r="W140" s="125"/>
      <c r="X140" s="125"/>
      <c r="Y140" s="125"/>
      <c r="Z140" s="125"/>
      <c r="AA140" s="125"/>
      <c r="AB140" s="125"/>
      <c r="AC140" s="125"/>
      <c r="AD140" s="125"/>
      <c r="AE140" s="125"/>
    </row>
    <row r="141" spans="1:65" s="2" customFormat="1" ht="22.9" customHeight="1">
      <c r="A141" s="31"/>
      <c r="B141" s="32"/>
      <c r="C141" s="71" t="s">
        <v>93</v>
      </c>
      <c r="D141" s="31"/>
      <c r="E141" s="31"/>
      <c r="F141" s="31"/>
      <c r="G141" s="31"/>
      <c r="H141" s="31"/>
      <c r="I141" s="31"/>
      <c r="J141" s="132">
        <f>BK141</f>
        <v>0</v>
      </c>
      <c r="K141" s="31"/>
      <c r="L141" s="32"/>
      <c r="M141" s="67"/>
      <c r="N141" s="58"/>
      <c r="O141" s="68"/>
      <c r="P141" s="133">
        <f>P142+P192</f>
        <v>0</v>
      </c>
      <c r="Q141" s="68"/>
      <c r="R141" s="133">
        <f>R142+R192</f>
        <v>0</v>
      </c>
      <c r="S141" s="68"/>
      <c r="T141" s="134">
        <f>T142+T192</f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T141" s="16" t="s">
        <v>72</v>
      </c>
      <c r="AU141" s="16" t="s">
        <v>94</v>
      </c>
      <c r="BK141" s="135">
        <f>BK142+BK192</f>
        <v>0</v>
      </c>
    </row>
    <row r="142" spans="1:65" s="12" customFormat="1" ht="25.9" customHeight="1">
      <c r="B142" s="136"/>
      <c r="D142" s="137" t="s">
        <v>72</v>
      </c>
      <c r="E142" s="138" t="s">
        <v>117</v>
      </c>
      <c r="F142" s="138" t="s">
        <v>118</v>
      </c>
      <c r="I142" s="139"/>
      <c r="J142" s="140">
        <f>BK142</f>
        <v>0</v>
      </c>
      <c r="L142" s="136"/>
      <c r="M142" s="141"/>
      <c r="N142" s="142"/>
      <c r="O142" s="142"/>
      <c r="P142" s="143">
        <f>P143+P147+P166+P172+P185+P190</f>
        <v>0</v>
      </c>
      <c r="Q142" s="142"/>
      <c r="R142" s="143">
        <f>R143+R147+R166+R172+R185+R190</f>
        <v>0</v>
      </c>
      <c r="S142" s="142"/>
      <c r="T142" s="144">
        <f>T143+T147+T166+T172+T185+T190</f>
        <v>0</v>
      </c>
      <c r="AR142" s="137" t="s">
        <v>80</v>
      </c>
      <c r="AT142" s="145" t="s">
        <v>72</v>
      </c>
      <c r="AU142" s="145" t="s">
        <v>73</v>
      </c>
      <c r="AY142" s="137" t="s">
        <v>119</v>
      </c>
      <c r="BK142" s="146">
        <f>BK143+BK147+BK166+BK172+BK185+BK190</f>
        <v>0</v>
      </c>
    </row>
    <row r="143" spans="1:65" s="12" customFormat="1" ht="22.9" customHeight="1">
      <c r="B143" s="136"/>
      <c r="D143" s="137" t="s">
        <v>72</v>
      </c>
      <c r="E143" s="147" t="s">
        <v>80</v>
      </c>
      <c r="F143" s="147" t="s">
        <v>120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SUM(P144:P146)</f>
        <v>0</v>
      </c>
      <c r="Q143" s="142"/>
      <c r="R143" s="143">
        <f>SUM(R144:R146)</f>
        <v>0</v>
      </c>
      <c r="S143" s="142"/>
      <c r="T143" s="144">
        <f>SUM(T144:T146)</f>
        <v>0</v>
      </c>
      <c r="AR143" s="137" t="s">
        <v>80</v>
      </c>
      <c r="AT143" s="145" t="s">
        <v>72</v>
      </c>
      <c r="AU143" s="145" t="s">
        <v>80</v>
      </c>
      <c r="AY143" s="137" t="s">
        <v>119</v>
      </c>
      <c r="BK143" s="146">
        <f>SUM(BK144:BK146)</f>
        <v>0</v>
      </c>
    </row>
    <row r="144" spans="1:65" s="2" customFormat="1" ht="16.5" customHeight="1">
      <c r="A144" s="31"/>
      <c r="B144" s="149"/>
      <c r="C144" s="150" t="s">
        <v>80</v>
      </c>
      <c r="D144" s="150" t="s">
        <v>121</v>
      </c>
      <c r="E144" s="151" t="s">
        <v>417</v>
      </c>
      <c r="F144" s="152" t="s">
        <v>418</v>
      </c>
      <c r="G144" s="153" t="s">
        <v>155</v>
      </c>
      <c r="H144" s="154">
        <v>0.52500000000000002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125</v>
      </c>
      <c r="AT144" s="162" t="s">
        <v>121</v>
      </c>
      <c r="AU144" s="162" t="s">
        <v>126</v>
      </c>
      <c r="AY144" s="16" t="s">
        <v>119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126</v>
      </c>
      <c r="BK144" s="163">
        <f>ROUND(I144*H144,2)</f>
        <v>0</v>
      </c>
      <c r="BL144" s="16" t="s">
        <v>125</v>
      </c>
      <c r="BM144" s="162" t="s">
        <v>419</v>
      </c>
    </row>
    <row r="145" spans="1:65" s="13" customFormat="1">
      <c r="B145" s="164"/>
      <c r="D145" s="165" t="s">
        <v>157</v>
      </c>
      <c r="E145" s="166" t="s">
        <v>1</v>
      </c>
      <c r="F145" s="167" t="s">
        <v>420</v>
      </c>
      <c r="H145" s="168">
        <v>0.52500000000000002</v>
      </c>
      <c r="I145" s="169"/>
      <c r="L145" s="164"/>
      <c r="M145" s="170"/>
      <c r="N145" s="171"/>
      <c r="O145" s="171"/>
      <c r="P145" s="171"/>
      <c r="Q145" s="171"/>
      <c r="R145" s="171"/>
      <c r="S145" s="171"/>
      <c r="T145" s="172"/>
      <c r="AT145" s="166" t="s">
        <v>157</v>
      </c>
      <c r="AU145" s="166" t="s">
        <v>126</v>
      </c>
      <c r="AV145" s="13" t="s">
        <v>126</v>
      </c>
      <c r="AW145" s="13" t="s">
        <v>29</v>
      </c>
      <c r="AX145" s="13" t="s">
        <v>73</v>
      </c>
      <c r="AY145" s="166" t="s">
        <v>119</v>
      </c>
    </row>
    <row r="146" spans="1:65" s="14" customFormat="1">
      <c r="B146" s="173"/>
      <c r="D146" s="165" t="s">
        <v>157</v>
      </c>
      <c r="E146" s="174" t="s">
        <v>1</v>
      </c>
      <c r="F146" s="175" t="s">
        <v>159</v>
      </c>
      <c r="H146" s="176">
        <v>0.52500000000000002</v>
      </c>
      <c r="I146" s="177"/>
      <c r="L146" s="173"/>
      <c r="M146" s="178"/>
      <c r="N146" s="179"/>
      <c r="O146" s="179"/>
      <c r="P146" s="179"/>
      <c r="Q146" s="179"/>
      <c r="R146" s="179"/>
      <c r="S146" s="179"/>
      <c r="T146" s="180"/>
      <c r="AT146" s="174" t="s">
        <v>157</v>
      </c>
      <c r="AU146" s="174" t="s">
        <v>126</v>
      </c>
      <c r="AV146" s="14" t="s">
        <v>125</v>
      </c>
      <c r="AW146" s="14" t="s">
        <v>29</v>
      </c>
      <c r="AX146" s="14" t="s">
        <v>80</v>
      </c>
      <c r="AY146" s="174" t="s">
        <v>119</v>
      </c>
    </row>
    <row r="147" spans="1:65" s="12" customFormat="1" ht="22.9" customHeight="1">
      <c r="B147" s="136"/>
      <c r="D147" s="137" t="s">
        <v>72</v>
      </c>
      <c r="E147" s="147" t="s">
        <v>126</v>
      </c>
      <c r="F147" s="147" t="s">
        <v>421</v>
      </c>
      <c r="I147" s="139"/>
      <c r="J147" s="148">
        <f>BK147</f>
        <v>0</v>
      </c>
      <c r="L147" s="136"/>
      <c r="M147" s="141"/>
      <c r="N147" s="142"/>
      <c r="O147" s="142"/>
      <c r="P147" s="143">
        <f>SUM(P148:P165)</f>
        <v>0</v>
      </c>
      <c r="Q147" s="142"/>
      <c r="R147" s="143">
        <f>SUM(R148:R165)</f>
        <v>0</v>
      </c>
      <c r="S147" s="142"/>
      <c r="T147" s="144">
        <f>SUM(T148:T165)</f>
        <v>0</v>
      </c>
      <c r="AR147" s="137" t="s">
        <v>80</v>
      </c>
      <c r="AT147" s="145" t="s">
        <v>72</v>
      </c>
      <c r="AU147" s="145" t="s">
        <v>80</v>
      </c>
      <c r="AY147" s="137" t="s">
        <v>119</v>
      </c>
      <c r="BK147" s="146">
        <f>SUM(BK148:BK165)</f>
        <v>0</v>
      </c>
    </row>
    <row r="148" spans="1:65" s="2" customFormat="1" ht="16.5" customHeight="1">
      <c r="A148" s="31"/>
      <c r="B148" s="149"/>
      <c r="C148" s="150" t="s">
        <v>126</v>
      </c>
      <c r="D148" s="150" t="s">
        <v>121</v>
      </c>
      <c r="E148" s="151" t="s">
        <v>422</v>
      </c>
      <c r="F148" s="152" t="s">
        <v>423</v>
      </c>
      <c r="G148" s="153" t="s">
        <v>155</v>
      </c>
      <c r="H148" s="154">
        <v>17.579000000000001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125</v>
      </c>
      <c r="AT148" s="162" t="s">
        <v>121</v>
      </c>
      <c r="AU148" s="162" t="s">
        <v>126</v>
      </c>
      <c r="AY148" s="16" t="s">
        <v>119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126</v>
      </c>
      <c r="BK148" s="163">
        <f>ROUND(I148*H148,2)</f>
        <v>0</v>
      </c>
      <c r="BL148" s="16" t="s">
        <v>125</v>
      </c>
      <c r="BM148" s="162" t="s">
        <v>424</v>
      </c>
    </row>
    <row r="149" spans="1:65" s="13" customFormat="1">
      <c r="B149" s="164"/>
      <c r="D149" s="165" t="s">
        <v>157</v>
      </c>
      <c r="E149" s="166" t="s">
        <v>1</v>
      </c>
      <c r="F149" s="167" t="s">
        <v>425</v>
      </c>
      <c r="H149" s="168">
        <v>17.579000000000001</v>
      </c>
      <c r="I149" s="169"/>
      <c r="L149" s="164"/>
      <c r="M149" s="170"/>
      <c r="N149" s="171"/>
      <c r="O149" s="171"/>
      <c r="P149" s="171"/>
      <c r="Q149" s="171"/>
      <c r="R149" s="171"/>
      <c r="S149" s="171"/>
      <c r="T149" s="172"/>
      <c r="AT149" s="166" t="s">
        <v>157</v>
      </c>
      <c r="AU149" s="166" t="s">
        <v>126</v>
      </c>
      <c r="AV149" s="13" t="s">
        <v>126</v>
      </c>
      <c r="AW149" s="13" t="s">
        <v>29</v>
      </c>
      <c r="AX149" s="13" t="s">
        <v>73</v>
      </c>
      <c r="AY149" s="166" t="s">
        <v>119</v>
      </c>
    </row>
    <row r="150" spans="1:65" s="14" customFormat="1">
      <c r="B150" s="173"/>
      <c r="D150" s="165" t="s">
        <v>157</v>
      </c>
      <c r="E150" s="174" t="s">
        <v>1</v>
      </c>
      <c r="F150" s="175" t="s">
        <v>159</v>
      </c>
      <c r="H150" s="176">
        <v>17.579000000000001</v>
      </c>
      <c r="I150" s="177"/>
      <c r="L150" s="173"/>
      <c r="M150" s="178"/>
      <c r="N150" s="179"/>
      <c r="O150" s="179"/>
      <c r="P150" s="179"/>
      <c r="Q150" s="179"/>
      <c r="R150" s="179"/>
      <c r="S150" s="179"/>
      <c r="T150" s="180"/>
      <c r="AT150" s="174" t="s">
        <v>157</v>
      </c>
      <c r="AU150" s="174" t="s">
        <v>126</v>
      </c>
      <c r="AV150" s="14" t="s">
        <v>125</v>
      </c>
      <c r="AW150" s="14" t="s">
        <v>29</v>
      </c>
      <c r="AX150" s="14" t="s">
        <v>80</v>
      </c>
      <c r="AY150" s="174" t="s">
        <v>119</v>
      </c>
    </row>
    <row r="151" spans="1:65" s="2" customFormat="1" ht="21.75" customHeight="1">
      <c r="A151" s="31"/>
      <c r="B151" s="149"/>
      <c r="C151" s="150" t="s">
        <v>133</v>
      </c>
      <c r="D151" s="150" t="s">
        <v>121</v>
      </c>
      <c r="E151" s="151" t="s">
        <v>426</v>
      </c>
      <c r="F151" s="152" t="s">
        <v>427</v>
      </c>
      <c r="G151" s="153" t="s">
        <v>155</v>
      </c>
      <c r="H151" s="154">
        <v>14.077999999999999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125</v>
      </c>
      <c r="AT151" s="162" t="s">
        <v>121</v>
      </c>
      <c r="AU151" s="162" t="s">
        <v>126</v>
      </c>
      <c r="AY151" s="16" t="s">
        <v>119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126</v>
      </c>
      <c r="BK151" s="163">
        <f>ROUND(I151*H151,2)</f>
        <v>0</v>
      </c>
      <c r="BL151" s="16" t="s">
        <v>125</v>
      </c>
      <c r="BM151" s="162" t="s">
        <v>428</v>
      </c>
    </row>
    <row r="152" spans="1:65" s="13" customFormat="1">
      <c r="B152" s="164"/>
      <c r="D152" s="165" t="s">
        <v>157</v>
      </c>
      <c r="E152" s="166" t="s">
        <v>1</v>
      </c>
      <c r="F152" s="167" t="s">
        <v>429</v>
      </c>
      <c r="H152" s="168">
        <v>14.077999999999999</v>
      </c>
      <c r="I152" s="169"/>
      <c r="L152" s="164"/>
      <c r="M152" s="170"/>
      <c r="N152" s="171"/>
      <c r="O152" s="171"/>
      <c r="P152" s="171"/>
      <c r="Q152" s="171"/>
      <c r="R152" s="171"/>
      <c r="S152" s="171"/>
      <c r="T152" s="172"/>
      <c r="AT152" s="166" t="s">
        <v>157</v>
      </c>
      <c r="AU152" s="166" t="s">
        <v>126</v>
      </c>
      <c r="AV152" s="13" t="s">
        <v>126</v>
      </c>
      <c r="AW152" s="13" t="s">
        <v>29</v>
      </c>
      <c r="AX152" s="13" t="s">
        <v>73</v>
      </c>
      <c r="AY152" s="166" t="s">
        <v>119</v>
      </c>
    </row>
    <row r="153" spans="1:65" s="14" customFormat="1">
      <c r="B153" s="173"/>
      <c r="D153" s="165" t="s">
        <v>157</v>
      </c>
      <c r="E153" s="174" t="s">
        <v>1</v>
      </c>
      <c r="F153" s="175" t="s">
        <v>159</v>
      </c>
      <c r="H153" s="176">
        <v>14.077999999999999</v>
      </c>
      <c r="I153" s="177"/>
      <c r="L153" s="173"/>
      <c r="M153" s="178"/>
      <c r="N153" s="179"/>
      <c r="O153" s="179"/>
      <c r="P153" s="179"/>
      <c r="Q153" s="179"/>
      <c r="R153" s="179"/>
      <c r="S153" s="179"/>
      <c r="T153" s="180"/>
      <c r="AT153" s="174" t="s">
        <v>157</v>
      </c>
      <c r="AU153" s="174" t="s">
        <v>126</v>
      </c>
      <c r="AV153" s="14" t="s">
        <v>125</v>
      </c>
      <c r="AW153" s="14" t="s">
        <v>29</v>
      </c>
      <c r="AX153" s="14" t="s">
        <v>80</v>
      </c>
      <c r="AY153" s="174" t="s">
        <v>119</v>
      </c>
    </row>
    <row r="154" spans="1:65" s="2" customFormat="1" ht="33" customHeight="1">
      <c r="A154" s="31"/>
      <c r="B154" s="149"/>
      <c r="C154" s="150" t="s">
        <v>125</v>
      </c>
      <c r="D154" s="150" t="s">
        <v>121</v>
      </c>
      <c r="E154" s="151" t="s">
        <v>430</v>
      </c>
      <c r="F154" s="152" t="s">
        <v>431</v>
      </c>
      <c r="G154" s="153" t="s">
        <v>124</v>
      </c>
      <c r="H154" s="154">
        <v>234.47499999999999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125</v>
      </c>
      <c r="AT154" s="162" t="s">
        <v>121</v>
      </c>
      <c r="AU154" s="162" t="s">
        <v>126</v>
      </c>
      <c r="AY154" s="16" t="s">
        <v>119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126</v>
      </c>
      <c r="BK154" s="163">
        <f>ROUND(I154*H154,2)</f>
        <v>0</v>
      </c>
      <c r="BL154" s="16" t="s">
        <v>125</v>
      </c>
      <c r="BM154" s="162" t="s">
        <v>432</v>
      </c>
    </row>
    <row r="155" spans="1:65" s="13" customFormat="1">
      <c r="B155" s="164"/>
      <c r="D155" s="165" t="s">
        <v>157</v>
      </c>
      <c r="E155" s="166" t="s">
        <v>1</v>
      </c>
      <c r="F155" s="167" t="s">
        <v>433</v>
      </c>
      <c r="H155" s="168">
        <v>234.47499999999999</v>
      </c>
      <c r="I155" s="169"/>
      <c r="L155" s="164"/>
      <c r="M155" s="170"/>
      <c r="N155" s="171"/>
      <c r="O155" s="171"/>
      <c r="P155" s="171"/>
      <c r="Q155" s="171"/>
      <c r="R155" s="171"/>
      <c r="S155" s="171"/>
      <c r="T155" s="172"/>
      <c r="AT155" s="166" t="s">
        <v>157</v>
      </c>
      <c r="AU155" s="166" t="s">
        <v>126</v>
      </c>
      <c r="AV155" s="13" t="s">
        <v>126</v>
      </c>
      <c r="AW155" s="13" t="s">
        <v>29</v>
      </c>
      <c r="AX155" s="13" t="s">
        <v>73</v>
      </c>
      <c r="AY155" s="166" t="s">
        <v>119</v>
      </c>
    </row>
    <row r="156" spans="1:65" s="14" customFormat="1">
      <c r="B156" s="173"/>
      <c r="D156" s="165" t="s">
        <v>157</v>
      </c>
      <c r="E156" s="174" t="s">
        <v>1</v>
      </c>
      <c r="F156" s="175" t="s">
        <v>159</v>
      </c>
      <c r="H156" s="176">
        <v>234.47499999999999</v>
      </c>
      <c r="I156" s="177"/>
      <c r="L156" s="173"/>
      <c r="M156" s="178"/>
      <c r="N156" s="179"/>
      <c r="O156" s="179"/>
      <c r="P156" s="179"/>
      <c r="Q156" s="179"/>
      <c r="R156" s="179"/>
      <c r="S156" s="179"/>
      <c r="T156" s="180"/>
      <c r="AT156" s="174" t="s">
        <v>157</v>
      </c>
      <c r="AU156" s="174" t="s">
        <v>126</v>
      </c>
      <c r="AV156" s="14" t="s">
        <v>125</v>
      </c>
      <c r="AW156" s="14" t="s">
        <v>29</v>
      </c>
      <c r="AX156" s="14" t="s">
        <v>80</v>
      </c>
      <c r="AY156" s="174" t="s">
        <v>119</v>
      </c>
    </row>
    <row r="157" spans="1:65" s="2" customFormat="1" ht="16.5" customHeight="1">
      <c r="A157" s="31"/>
      <c r="B157" s="149"/>
      <c r="C157" s="150" t="s">
        <v>140</v>
      </c>
      <c r="D157" s="150" t="s">
        <v>121</v>
      </c>
      <c r="E157" s="151" t="s">
        <v>434</v>
      </c>
      <c r="F157" s="152" t="s">
        <v>435</v>
      </c>
      <c r="G157" s="153" t="s">
        <v>155</v>
      </c>
      <c r="H157" s="154">
        <v>0.45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125</v>
      </c>
      <c r="AT157" s="162" t="s">
        <v>121</v>
      </c>
      <c r="AU157" s="162" t="s">
        <v>126</v>
      </c>
      <c r="AY157" s="16" t="s">
        <v>119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126</v>
      </c>
      <c r="BK157" s="163">
        <f>ROUND(I157*H157,2)</f>
        <v>0</v>
      </c>
      <c r="BL157" s="16" t="s">
        <v>125</v>
      </c>
      <c r="BM157" s="162" t="s">
        <v>436</v>
      </c>
    </row>
    <row r="158" spans="1:65" s="13" customFormat="1">
      <c r="B158" s="164"/>
      <c r="D158" s="165" t="s">
        <v>157</v>
      </c>
      <c r="E158" s="166" t="s">
        <v>1</v>
      </c>
      <c r="F158" s="167" t="s">
        <v>437</v>
      </c>
      <c r="H158" s="168">
        <v>0.45</v>
      </c>
      <c r="I158" s="169"/>
      <c r="L158" s="164"/>
      <c r="M158" s="170"/>
      <c r="N158" s="171"/>
      <c r="O158" s="171"/>
      <c r="P158" s="171"/>
      <c r="Q158" s="171"/>
      <c r="R158" s="171"/>
      <c r="S158" s="171"/>
      <c r="T158" s="172"/>
      <c r="AT158" s="166" t="s">
        <v>157</v>
      </c>
      <c r="AU158" s="166" t="s">
        <v>126</v>
      </c>
      <c r="AV158" s="13" t="s">
        <v>126</v>
      </c>
      <c r="AW158" s="13" t="s">
        <v>29</v>
      </c>
      <c r="AX158" s="13" t="s">
        <v>73</v>
      </c>
      <c r="AY158" s="166" t="s">
        <v>119</v>
      </c>
    </row>
    <row r="159" spans="1:65" s="14" customFormat="1">
      <c r="B159" s="173"/>
      <c r="D159" s="165" t="s">
        <v>157</v>
      </c>
      <c r="E159" s="174" t="s">
        <v>1</v>
      </c>
      <c r="F159" s="175" t="s">
        <v>159</v>
      </c>
      <c r="H159" s="176">
        <v>0.45</v>
      </c>
      <c r="I159" s="177"/>
      <c r="L159" s="173"/>
      <c r="M159" s="178"/>
      <c r="N159" s="179"/>
      <c r="O159" s="179"/>
      <c r="P159" s="179"/>
      <c r="Q159" s="179"/>
      <c r="R159" s="179"/>
      <c r="S159" s="179"/>
      <c r="T159" s="180"/>
      <c r="AT159" s="174" t="s">
        <v>157</v>
      </c>
      <c r="AU159" s="174" t="s">
        <v>126</v>
      </c>
      <c r="AV159" s="14" t="s">
        <v>125</v>
      </c>
      <c r="AW159" s="14" t="s">
        <v>29</v>
      </c>
      <c r="AX159" s="14" t="s">
        <v>80</v>
      </c>
      <c r="AY159" s="174" t="s">
        <v>119</v>
      </c>
    </row>
    <row r="160" spans="1:65" s="2" customFormat="1" ht="16.5" customHeight="1">
      <c r="A160" s="31"/>
      <c r="B160" s="149"/>
      <c r="C160" s="150" t="s">
        <v>144</v>
      </c>
      <c r="D160" s="150" t="s">
        <v>121</v>
      </c>
      <c r="E160" s="151" t="s">
        <v>438</v>
      </c>
      <c r="F160" s="152" t="s">
        <v>439</v>
      </c>
      <c r="G160" s="153" t="s">
        <v>256</v>
      </c>
      <c r="H160" s="154">
        <v>0.01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125</v>
      </c>
      <c r="AT160" s="162" t="s">
        <v>121</v>
      </c>
      <c r="AU160" s="162" t="s">
        <v>126</v>
      </c>
      <c r="AY160" s="16" t="s">
        <v>119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126</v>
      </c>
      <c r="BK160" s="163">
        <f>ROUND(I160*H160,2)</f>
        <v>0</v>
      </c>
      <c r="BL160" s="16" t="s">
        <v>125</v>
      </c>
      <c r="BM160" s="162" t="s">
        <v>440</v>
      </c>
    </row>
    <row r="161" spans="1:65" s="2" customFormat="1" ht="24.2" customHeight="1">
      <c r="A161" s="31"/>
      <c r="B161" s="149"/>
      <c r="C161" s="150" t="s">
        <v>148</v>
      </c>
      <c r="D161" s="150" t="s">
        <v>121</v>
      </c>
      <c r="E161" s="151" t="s">
        <v>441</v>
      </c>
      <c r="F161" s="152" t="s">
        <v>442</v>
      </c>
      <c r="G161" s="153" t="s">
        <v>124</v>
      </c>
      <c r="H161" s="154">
        <v>117.19</v>
      </c>
      <c r="I161" s="155"/>
      <c r="J161" s="156">
        <f>ROUND(I161*H161,2)</f>
        <v>0</v>
      </c>
      <c r="K161" s="157"/>
      <c r="L161" s="32"/>
      <c r="M161" s="158" t="s">
        <v>1</v>
      </c>
      <c r="N161" s="159" t="s">
        <v>39</v>
      </c>
      <c r="O161" s="60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125</v>
      </c>
      <c r="AT161" s="162" t="s">
        <v>121</v>
      </c>
      <c r="AU161" s="162" t="s">
        <v>126</v>
      </c>
      <c r="AY161" s="16" t="s">
        <v>119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126</v>
      </c>
      <c r="BK161" s="163">
        <f>ROUND(I161*H161,2)</f>
        <v>0</v>
      </c>
      <c r="BL161" s="16" t="s">
        <v>125</v>
      </c>
      <c r="BM161" s="162" t="s">
        <v>443</v>
      </c>
    </row>
    <row r="162" spans="1:65" s="13" customFormat="1">
      <c r="B162" s="164"/>
      <c r="D162" s="165" t="s">
        <v>157</v>
      </c>
      <c r="E162" s="166" t="s">
        <v>1</v>
      </c>
      <c r="F162" s="167" t="s">
        <v>444</v>
      </c>
      <c r="H162" s="168">
        <v>117.19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157</v>
      </c>
      <c r="AU162" s="166" t="s">
        <v>126</v>
      </c>
      <c r="AV162" s="13" t="s">
        <v>126</v>
      </c>
      <c r="AW162" s="13" t="s">
        <v>29</v>
      </c>
      <c r="AX162" s="13" t="s">
        <v>73</v>
      </c>
      <c r="AY162" s="166" t="s">
        <v>119</v>
      </c>
    </row>
    <row r="163" spans="1:65" s="14" customFormat="1">
      <c r="B163" s="173"/>
      <c r="D163" s="165" t="s">
        <v>157</v>
      </c>
      <c r="E163" s="174" t="s">
        <v>1</v>
      </c>
      <c r="F163" s="175" t="s">
        <v>159</v>
      </c>
      <c r="H163" s="176">
        <v>117.19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157</v>
      </c>
      <c r="AU163" s="174" t="s">
        <v>126</v>
      </c>
      <c r="AV163" s="14" t="s">
        <v>125</v>
      </c>
      <c r="AW163" s="14" t="s">
        <v>29</v>
      </c>
      <c r="AX163" s="14" t="s">
        <v>80</v>
      </c>
      <c r="AY163" s="174" t="s">
        <v>119</v>
      </c>
    </row>
    <row r="164" spans="1:65" s="2" customFormat="1" ht="24.2" customHeight="1">
      <c r="A164" s="31"/>
      <c r="B164" s="149"/>
      <c r="C164" s="150" t="s">
        <v>152</v>
      </c>
      <c r="D164" s="150" t="s">
        <v>121</v>
      </c>
      <c r="E164" s="151" t="s">
        <v>445</v>
      </c>
      <c r="F164" s="152" t="s">
        <v>446</v>
      </c>
      <c r="G164" s="153" t="s">
        <v>124</v>
      </c>
      <c r="H164" s="154">
        <v>70.39</v>
      </c>
      <c r="I164" s="155"/>
      <c r="J164" s="156">
        <f>ROUND(I164*H164,2)</f>
        <v>0</v>
      </c>
      <c r="K164" s="157"/>
      <c r="L164" s="32"/>
      <c r="M164" s="158" t="s">
        <v>1</v>
      </c>
      <c r="N164" s="159" t="s">
        <v>39</v>
      </c>
      <c r="O164" s="60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2" t="s">
        <v>125</v>
      </c>
      <c r="AT164" s="162" t="s">
        <v>121</v>
      </c>
      <c r="AU164" s="162" t="s">
        <v>126</v>
      </c>
      <c r="AY164" s="16" t="s">
        <v>119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6" t="s">
        <v>126</v>
      </c>
      <c r="BK164" s="163">
        <f>ROUND(I164*H164,2)</f>
        <v>0</v>
      </c>
      <c r="BL164" s="16" t="s">
        <v>125</v>
      </c>
      <c r="BM164" s="162" t="s">
        <v>447</v>
      </c>
    </row>
    <row r="165" spans="1:65" s="2" customFormat="1" ht="24.2" customHeight="1">
      <c r="A165" s="31"/>
      <c r="B165" s="149"/>
      <c r="C165" s="150" t="s">
        <v>131</v>
      </c>
      <c r="D165" s="150" t="s">
        <v>121</v>
      </c>
      <c r="E165" s="151" t="s">
        <v>448</v>
      </c>
      <c r="F165" s="152" t="s">
        <v>449</v>
      </c>
      <c r="G165" s="153" t="s">
        <v>124</v>
      </c>
      <c r="H165" s="154">
        <v>70.39</v>
      </c>
      <c r="I165" s="155"/>
      <c r="J165" s="156">
        <f>ROUND(I165*H165,2)</f>
        <v>0</v>
      </c>
      <c r="K165" s="157"/>
      <c r="L165" s="32"/>
      <c r="M165" s="158" t="s">
        <v>1</v>
      </c>
      <c r="N165" s="159" t="s">
        <v>39</v>
      </c>
      <c r="O165" s="60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2" t="s">
        <v>125</v>
      </c>
      <c r="AT165" s="162" t="s">
        <v>121</v>
      </c>
      <c r="AU165" s="162" t="s">
        <v>126</v>
      </c>
      <c r="AY165" s="16" t="s">
        <v>119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6" t="s">
        <v>126</v>
      </c>
      <c r="BK165" s="163">
        <f>ROUND(I165*H165,2)</f>
        <v>0</v>
      </c>
      <c r="BL165" s="16" t="s">
        <v>125</v>
      </c>
      <c r="BM165" s="162" t="s">
        <v>450</v>
      </c>
    </row>
    <row r="166" spans="1:65" s="12" customFormat="1" ht="22.9" customHeight="1">
      <c r="B166" s="136"/>
      <c r="D166" s="137" t="s">
        <v>72</v>
      </c>
      <c r="E166" s="147" t="s">
        <v>133</v>
      </c>
      <c r="F166" s="147" t="s">
        <v>451</v>
      </c>
      <c r="I166" s="139"/>
      <c r="J166" s="148">
        <f>BK166</f>
        <v>0</v>
      </c>
      <c r="L166" s="136"/>
      <c r="M166" s="141"/>
      <c r="N166" s="142"/>
      <c r="O166" s="142"/>
      <c r="P166" s="143">
        <f>SUM(P167:P171)</f>
        <v>0</v>
      </c>
      <c r="Q166" s="142"/>
      <c r="R166" s="143">
        <f>SUM(R167:R171)</f>
        <v>0</v>
      </c>
      <c r="S166" s="142"/>
      <c r="T166" s="144">
        <f>SUM(T167:T171)</f>
        <v>0</v>
      </c>
      <c r="AR166" s="137" t="s">
        <v>80</v>
      </c>
      <c r="AT166" s="145" t="s">
        <v>72</v>
      </c>
      <c r="AU166" s="145" t="s">
        <v>80</v>
      </c>
      <c r="AY166" s="137" t="s">
        <v>119</v>
      </c>
      <c r="BK166" s="146">
        <f>SUM(BK167:BK171)</f>
        <v>0</v>
      </c>
    </row>
    <row r="167" spans="1:65" s="2" customFormat="1" ht="24.2" customHeight="1">
      <c r="A167" s="31"/>
      <c r="B167" s="149"/>
      <c r="C167" s="150" t="s">
        <v>164</v>
      </c>
      <c r="D167" s="150" t="s">
        <v>121</v>
      </c>
      <c r="E167" s="151" t="s">
        <v>452</v>
      </c>
      <c r="F167" s="152" t="s">
        <v>453</v>
      </c>
      <c r="G167" s="153" t="s">
        <v>282</v>
      </c>
      <c r="H167" s="154">
        <v>2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125</v>
      </c>
      <c r="AT167" s="162" t="s">
        <v>121</v>
      </c>
      <c r="AU167" s="162" t="s">
        <v>126</v>
      </c>
      <c r="AY167" s="16" t="s">
        <v>119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126</v>
      </c>
      <c r="BK167" s="163">
        <f>ROUND(I167*H167,2)</f>
        <v>0</v>
      </c>
      <c r="BL167" s="16" t="s">
        <v>125</v>
      </c>
      <c r="BM167" s="162" t="s">
        <v>454</v>
      </c>
    </row>
    <row r="168" spans="1:65" s="2" customFormat="1" ht="24.2" customHeight="1">
      <c r="A168" s="31"/>
      <c r="B168" s="149"/>
      <c r="C168" s="150" t="s">
        <v>172</v>
      </c>
      <c r="D168" s="150" t="s">
        <v>121</v>
      </c>
      <c r="E168" s="151" t="s">
        <v>455</v>
      </c>
      <c r="F168" s="152" t="s">
        <v>456</v>
      </c>
      <c r="G168" s="153" t="s">
        <v>124</v>
      </c>
      <c r="H168" s="154">
        <v>2.76</v>
      </c>
      <c r="I168" s="155"/>
      <c r="J168" s="156">
        <f>ROUND(I168*H168,2)</f>
        <v>0</v>
      </c>
      <c r="K168" s="157"/>
      <c r="L168" s="32"/>
      <c r="M168" s="158" t="s">
        <v>1</v>
      </c>
      <c r="N168" s="159" t="s">
        <v>39</v>
      </c>
      <c r="O168" s="60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2" t="s">
        <v>125</v>
      </c>
      <c r="AT168" s="162" t="s">
        <v>121</v>
      </c>
      <c r="AU168" s="162" t="s">
        <v>126</v>
      </c>
      <c r="AY168" s="16" t="s">
        <v>119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6" t="s">
        <v>126</v>
      </c>
      <c r="BK168" s="163">
        <f>ROUND(I168*H168,2)</f>
        <v>0</v>
      </c>
      <c r="BL168" s="16" t="s">
        <v>125</v>
      </c>
      <c r="BM168" s="162" t="s">
        <v>457</v>
      </c>
    </row>
    <row r="169" spans="1:65" s="13" customFormat="1">
      <c r="B169" s="164"/>
      <c r="D169" s="165" t="s">
        <v>157</v>
      </c>
      <c r="E169" s="166" t="s">
        <v>1</v>
      </c>
      <c r="F169" s="167" t="s">
        <v>458</v>
      </c>
      <c r="H169" s="168">
        <v>2.76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157</v>
      </c>
      <c r="AU169" s="166" t="s">
        <v>126</v>
      </c>
      <c r="AV169" s="13" t="s">
        <v>126</v>
      </c>
      <c r="AW169" s="13" t="s">
        <v>29</v>
      </c>
      <c r="AX169" s="13" t="s">
        <v>73</v>
      </c>
      <c r="AY169" s="166" t="s">
        <v>119</v>
      </c>
    </row>
    <row r="170" spans="1:65" s="14" customFormat="1">
      <c r="B170" s="173"/>
      <c r="D170" s="165" t="s">
        <v>157</v>
      </c>
      <c r="E170" s="174" t="s">
        <v>1</v>
      </c>
      <c r="F170" s="175" t="s">
        <v>159</v>
      </c>
      <c r="H170" s="176">
        <v>2.76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157</v>
      </c>
      <c r="AU170" s="174" t="s">
        <v>126</v>
      </c>
      <c r="AV170" s="14" t="s">
        <v>125</v>
      </c>
      <c r="AW170" s="14" t="s">
        <v>29</v>
      </c>
      <c r="AX170" s="14" t="s">
        <v>80</v>
      </c>
      <c r="AY170" s="174" t="s">
        <v>119</v>
      </c>
    </row>
    <row r="171" spans="1:65" s="2" customFormat="1" ht="24.2" customHeight="1">
      <c r="A171" s="31"/>
      <c r="B171" s="149"/>
      <c r="C171" s="150" t="s">
        <v>176</v>
      </c>
      <c r="D171" s="150" t="s">
        <v>121</v>
      </c>
      <c r="E171" s="151" t="s">
        <v>459</v>
      </c>
      <c r="F171" s="152" t="s">
        <v>460</v>
      </c>
      <c r="G171" s="153" t="s">
        <v>124</v>
      </c>
      <c r="H171" s="154">
        <v>10.199999999999999</v>
      </c>
      <c r="I171" s="155"/>
      <c r="J171" s="156">
        <f>ROUND(I171*H171,2)</f>
        <v>0</v>
      </c>
      <c r="K171" s="157"/>
      <c r="L171" s="32"/>
      <c r="M171" s="158" t="s">
        <v>1</v>
      </c>
      <c r="N171" s="159" t="s">
        <v>39</v>
      </c>
      <c r="O171" s="60"/>
      <c r="P171" s="160">
        <f>O171*H171</f>
        <v>0</v>
      </c>
      <c r="Q171" s="160">
        <v>0</v>
      </c>
      <c r="R171" s="160">
        <f>Q171*H171</f>
        <v>0</v>
      </c>
      <c r="S171" s="160">
        <v>0</v>
      </c>
      <c r="T171" s="161">
        <f>S171*H171</f>
        <v>0</v>
      </c>
      <c r="U171" s="31"/>
      <c r="V171" s="31"/>
      <c r="W171" s="31"/>
      <c r="X171" s="31"/>
      <c r="Y171" s="31"/>
      <c r="Z171" s="31"/>
      <c r="AA171" s="31"/>
      <c r="AB171" s="31"/>
      <c r="AC171" s="31"/>
      <c r="AD171" s="31"/>
      <c r="AE171" s="31"/>
      <c r="AR171" s="162" t="s">
        <v>125</v>
      </c>
      <c r="AT171" s="162" t="s">
        <v>121</v>
      </c>
      <c r="AU171" s="162" t="s">
        <v>126</v>
      </c>
      <c r="AY171" s="16" t="s">
        <v>119</v>
      </c>
      <c r="BE171" s="163">
        <f>IF(N171="základná",J171,0)</f>
        <v>0</v>
      </c>
      <c r="BF171" s="163">
        <f>IF(N171="znížená",J171,0)</f>
        <v>0</v>
      </c>
      <c r="BG171" s="163">
        <f>IF(N171="zákl. prenesená",J171,0)</f>
        <v>0</v>
      </c>
      <c r="BH171" s="163">
        <f>IF(N171="zníž. prenesená",J171,0)</f>
        <v>0</v>
      </c>
      <c r="BI171" s="163">
        <f>IF(N171="nulová",J171,0)</f>
        <v>0</v>
      </c>
      <c r="BJ171" s="16" t="s">
        <v>126</v>
      </c>
      <c r="BK171" s="163">
        <f>ROUND(I171*H171,2)</f>
        <v>0</v>
      </c>
      <c r="BL171" s="16" t="s">
        <v>125</v>
      </c>
      <c r="BM171" s="162" t="s">
        <v>461</v>
      </c>
    </row>
    <row r="172" spans="1:65" s="12" customFormat="1" ht="22.9" customHeight="1">
      <c r="B172" s="136"/>
      <c r="D172" s="137" t="s">
        <v>72</v>
      </c>
      <c r="E172" s="147" t="s">
        <v>144</v>
      </c>
      <c r="F172" s="147" t="s">
        <v>462</v>
      </c>
      <c r="I172" s="139"/>
      <c r="J172" s="148">
        <f>BK172</f>
        <v>0</v>
      </c>
      <c r="L172" s="136"/>
      <c r="M172" s="141"/>
      <c r="N172" s="142"/>
      <c r="O172" s="142"/>
      <c r="P172" s="143">
        <f>SUM(P173:P184)</f>
        <v>0</v>
      </c>
      <c r="Q172" s="142"/>
      <c r="R172" s="143">
        <f>SUM(R173:R184)</f>
        <v>0</v>
      </c>
      <c r="S172" s="142"/>
      <c r="T172" s="144">
        <f>SUM(T173:T184)</f>
        <v>0</v>
      </c>
      <c r="AR172" s="137" t="s">
        <v>80</v>
      </c>
      <c r="AT172" s="145" t="s">
        <v>72</v>
      </c>
      <c r="AU172" s="145" t="s">
        <v>80</v>
      </c>
      <c r="AY172" s="137" t="s">
        <v>119</v>
      </c>
      <c r="BK172" s="146">
        <f>SUM(BK173:BK184)</f>
        <v>0</v>
      </c>
    </row>
    <row r="173" spans="1:65" s="2" customFormat="1" ht="24.2" customHeight="1">
      <c r="A173" s="31"/>
      <c r="B173" s="149"/>
      <c r="C173" s="150" t="s">
        <v>180</v>
      </c>
      <c r="D173" s="150" t="s">
        <v>121</v>
      </c>
      <c r="E173" s="151" t="s">
        <v>463</v>
      </c>
      <c r="F173" s="152" t="s">
        <v>464</v>
      </c>
      <c r="G173" s="153" t="s">
        <v>124</v>
      </c>
      <c r="H173" s="154">
        <v>430.64</v>
      </c>
      <c r="I173" s="155"/>
      <c r="J173" s="156">
        <f>ROUND(I173*H173,2)</f>
        <v>0</v>
      </c>
      <c r="K173" s="157"/>
      <c r="L173" s="32"/>
      <c r="M173" s="158" t="s">
        <v>1</v>
      </c>
      <c r="N173" s="159" t="s">
        <v>39</v>
      </c>
      <c r="O173" s="60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125</v>
      </c>
      <c r="AT173" s="162" t="s">
        <v>121</v>
      </c>
      <c r="AU173" s="162" t="s">
        <v>126</v>
      </c>
      <c r="AY173" s="16" t="s">
        <v>119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126</v>
      </c>
      <c r="BK173" s="163">
        <f>ROUND(I173*H173,2)</f>
        <v>0</v>
      </c>
      <c r="BL173" s="16" t="s">
        <v>125</v>
      </c>
      <c r="BM173" s="162" t="s">
        <v>465</v>
      </c>
    </row>
    <row r="174" spans="1:65" s="13" customFormat="1">
      <c r="B174" s="164"/>
      <c r="D174" s="165" t="s">
        <v>157</v>
      </c>
      <c r="E174" s="166" t="s">
        <v>1</v>
      </c>
      <c r="F174" s="167" t="s">
        <v>466</v>
      </c>
      <c r="H174" s="168">
        <v>430.64</v>
      </c>
      <c r="I174" s="169"/>
      <c r="L174" s="164"/>
      <c r="M174" s="170"/>
      <c r="N174" s="171"/>
      <c r="O174" s="171"/>
      <c r="P174" s="171"/>
      <c r="Q174" s="171"/>
      <c r="R174" s="171"/>
      <c r="S174" s="171"/>
      <c r="T174" s="172"/>
      <c r="AT174" s="166" t="s">
        <v>157</v>
      </c>
      <c r="AU174" s="166" t="s">
        <v>126</v>
      </c>
      <c r="AV174" s="13" t="s">
        <v>126</v>
      </c>
      <c r="AW174" s="13" t="s">
        <v>29</v>
      </c>
      <c r="AX174" s="13" t="s">
        <v>73</v>
      </c>
      <c r="AY174" s="166" t="s">
        <v>119</v>
      </c>
    </row>
    <row r="175" spans="1:65" s="14" customFormat="1">
      <c r="B175" s="173"/>
      <c r="D175" s="165" t="s">
        <v>157</v>
      </c>
      <c r="E175" s="174" t="s">
        <v>1</v>
      </c>
      <c r="F175" s="175" t="s">
        <v>159</v>
      </c>
      <c r="H175" s="176">
        <v>430.64</v>
      </c>
      <c r="I175" s="177"/>
      <c r="L175" s="173"/>
      <c r="M175" s="178"/>
      <c r="N175" s="179"/>
      <c r="O175" s="179"/>
      <c r="P175" s="179"/>
      <c r="Q175" s="179"/>
      <c r="R175" s="179"/>
      <c r="S175" s="179"/>
      <c r="T175" s="180"/>
      <c r="AT175" s="174" t="s">
        <v>157</v>
      </c>
      <c r="AU175" s="174" t="s">
        <v>126</v>
      </c>
      <c r="AV175" s="14" t="s">
        <v>125</v>
      </c>
      <c r="AW175" s="14" t="s">
        <v>29</v>
      </c>
      <c r="AX175" s="14" t="s">
        <v>80</v>
      </c>
      <c r="AY175" s="174" t="s">
        <v>119</v>
      </c>
    </row>
    <row r="176" spans="1:65" s="2" customFormat="1" ht="24.2" customHeight="1">
      <c r="A176" s="31"/>
      <c r="B176" s="149"/>
      <c r="C176" s="150" t="s">
        <v>186</v>
      </c>
      <c r="D176" s="150" t="s">
        <v>121</v>
      </c>
      <c r="E176" s="151" t="s">
        <v>467</v>
      </c>
      <c r="F176" s="152" t="s">
        <v>468</v>
      </c>
      <c r="G176" s="153" t="s">
        <v>124</v>
      </c>
      <c r="H176" s="154">
        <v>9.7799999999999994</v>
      </c>
      <c r="I176" s="155"/>
      <c r="J176" s="156">
        <f t="shared" ref="J176:J184" si="0">ROUND(I176*H176,2)</f>
        <v>0</v>
      </c>
      <c r="K176" s="157"/>
      <c r="L176" s="32"/>
      <c r="M176" s="158" t="s">
        <v>1</v>
      </c>
      <c r="N176" s="159" t="s">
        <v>39</v>
      </c>
      <c r="O176" s="60"/>
      <c r="P176" s="160">
        <f t="shared" ref="P176:P184" si="1">O176*H176</f>
        <v>0</v>
      </c>
      <c r="Q176" s="160">
        <v>0</v>
      </c>
      <c r="R176" s="160">
        <f t="shared" ref="R176:R184" si="2">Q176*H176</f>
        <v>0</v>
      </c>
      <c r="S176" s="160">
        <v>0</v>
      </c>
      <c r="T176" s="161">
        <f t="shared" ref="T176:T184" si="3"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2" t="s">
        <v>125</v>
      </c>
      <c r="AT176" s="162" t="s">
        <v>121</v>
      </c>
      <c r="AU176" s="162" t="s">
        <v>126</v>
      </c>
      <c r="AY176" s="16" t="s">
        <v>119</v>
      </c>
      <c r="BE176" s="163">
        <f t="shared" ref="BE176:BE184" si="4">IF(N176="základná",J176,0)</f>
        <v>0</v>
      </c>
      <c r="BF176" s="163">
        <f t="shared" ref="BF176:BF184" si="5">IF(N176="znížená",J176,0)</f>
        <v>0</v>
      </c>
      <c r="BG176" s="163">
        <f t="shared" ref="BG176:BG184" si="6">IF(N176="zákl. prenesená",J176,0)</f>
        <v>0</v>
      </c>
      <c r="BH176" s="163">
        <f t="shared" ref="BH176:BH184" si="7">IF(N176="zníž. prenesená",J176,0)</f>
        <v>0</v>
      </c>
      <c r="BI176" s="163">
        <f t="shared" ref="BI176:BI184" si="8">IF(N176="nulová",J176,0)</f>
        <v>0</v>
      </c>
      <c r="BJ176" s="16" t="s">
        <v>126</v>
      </c>
      <c r="BK176" s="163">
        <f t="shared" ref="BK176:BK184" si="9">ROUND(I176*H176,2)</f>
        <v>0</v>
      </c>
      <c r="BL176" s="16" t="s">
        <v>125</v>
      </c>
      <c r="BM176" s="162" t="s">
        <v>469</v>
      </c>
    </row>
    <row r="177" spans="1:65" s="2" customFormat="1" ht="24.2" customHeight="1">
      <c r="A177" s="31"/>
      <c r="B177" s="149"/>
      <c r="C177" s="150" t="s">
        <v>191</v>
      </c>
      <c r="D177" s="150" t="s">
        <v>121</v>
      </c>
      <c r="E177" s="151" t="s">
        <v>470</v>
      </c>
      <c r="F177" s="152" t="s">
        <v>471</v>
      </c>
      <c r="G177" s="153" t="s">
        <v>124</v>
      </c>
      <c r="H177" s="154">
        <v>20.04</v>
      </c>
      <c r="I177" s="155"/>
      <c r="J177" s="156">
        <f t="shared" si="0"/>
        <v>0</v>
      </c>
      <c r="K177" s="157"/>
      <c r="L177" s="32"/>
      <c r="M177" s="158" t="s">
        <v>1</v>
      </c>
      <c r="N177" s="159" t="s">
        <v>39</v>
      </c>
      <c r="O177" s="60"/>
      <c r="P177" s="160">
        <f t="shared" si="1"/>
        <v>0</v>
      </c>
      <c r="Q177" s="160">
        <v>0</v>
      </c>
      <c r="R177" s="160">
        <f t="shared" si="2"/>
        <v>0</v>
      </c>
      <c r="S177" s="160">
        <v>0</v>
      </c>
      <c r="T177" s="161">
        <f t="shared" si="3"/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125</v>
      </c>
      <c r="AT177" s="162" t="s">
        <v>121</v>
      </c>
      <c r="AU177" s="162" t="s">
        <v>126</v>
      </c>
      <c r="AY177" s="16" t="s">
        <v>119</v>
      </c>
      <c r="BE177" s="163">
        <f t="shared" si="4"/>
        <v>0</v>
      </c>
      <c r="BF177" s="163">
        <f t="shared" si="5"/>
        <v>0</v>
      </c>
      <c r="BG177" s="163">
        <f t="shared" si="6"/>
        <v>0</v>
      </c>
      <c r="BH177" s="163">
        <f t="shared" si="7"/>
        <v>0</v>
      </c>
      <c r="BI177" s="163">
        <f t="shared" si="8"/>
        <v>0</v>
      </c>
      <c r="BJ177" s="16" t="s">
        <v>126</v>
      </c>
      <c r="BK177" s="163">
        <f t="shared" si="9"/>
        <v>0</v>
      </c>
      <c r="BL177" s="16" t="s">
        <v>125</v>
      </c>
      <c r="BM177" s="162" t="s">
        <v>472</v>
      </c>
    </row>
    <row r="178" spans="1:65" s="2" customFormat="1" ht="24.2" customHeight="1">
      <c r="A178" s="31"/>
      <c r="B178" s="149"/>
      <c r="C178" s="150" t="s">
        <v>196</v>
      </c>
      <c r="D178" s="150" t="s">
        <v>121</v>
      </c>
      <c r="E178" s="151" t="s">
        <v>473</v>
      </c>
      <c r="F178" s="152" t="s">
        <v>474</v>
      </c>
      <c r="G178" s="153" t="s">
        <v>124</v>
      </c>
      <c r="H178" s="154">
        <v>47.84</v>
      </c>
      <c r="I178" s="155"/>
      <c r="J178" s="156">
        <f t="shared" si="0"/>
        <v>0</v>
      </c>
      <c r="K178" s="157"/>
      <c r="L178" s="32"/>
      <c r="M178" s="158" t="s">
        <v>1</v>
      </c>
      <c r="N178" s="159" t="s">
        <v>39</v>
      </c>
      <c r="O178" s="60"/>
      <c r="P178" s="160">
        <f t="shared" si="1"/>
        <v>0</v>
      </c>
      <c r="Q178" s="160">
        <v>0</v>
      </c>
      <c r="R178" s="160">
        <f t="shared" si="2"/>
        <v>0</v>
      </c>
      <c r="S178" s="160">
        <v>0</v>
      </c>
      <c r="T178" s="161">
        <f t="shared" si="3"/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125</v>
      </c>
      <c r="AT178" s="162" t="s">
        <v>121</v>
      </c>
      <c r="AU178" s="162" t="s">
        <v>126</v>
      </c>
      <c r="AY178" s="16" t="s">
        <v>119</v>
      </c>
      <c r="BE178" s="163">
        <f t="shared" si="4"/>
        <v>0</v>
      </c>
      <c r="BF178" s="163">
        <f t="shared" si="5"/>
        <v>0</v>
      </c>
      <c r="BG178" s="163">
        <f t="shared" si="6"/>
        <v>0</v>
      </c>
      <c r="BH178" s="163">
        <f t="shared" si="7"/>
        <v>0</v>
      </c>
      <c r="BI178" s="163">
        <f t="shared" si="8"/>
        <v>0</v>
      </c>
      <c r="BJ178" s="16" t="s">
        <v>126</v>
      </c>
      <c r="BK178" s="163">
        <f t="shared" si="9"/>
        <v>0</v>
      </c>
      <c r="BL178" s="16" t="s">
        <v>125</v>
      </c>
      <c r="BM178" s="162" t="s">
        <v>475</v>
      </c>
    </row>
    <row r="179" spans="1:65" s="2" customFormat="1" ht="24.2" customHeight="1">
      <c r="A179" s="31"/>
      <c r="B179" s="149"/>
      <c r="C179" s="150" t="s">
        <v>200</v>
      </c>
      <c r="D179" s="150" t="s">
        <v>121</v>
      </c>
      <c r="E179" s="151" t="s">
        <v>476</v>
      </c>
      <c r="F179" s="152" t="s">
        <v>477</v>
      </c>
      <c r="G179" s="153" t="s">
        <v>124</v>
      </c>
      <c r="H179" s="154">
        <v>382.8</v>
      </c>
      <c r="I179" s="155"/>
      <c r="J179" s="156">
        <f t="shared" si="0"/>
        <v>0</v>
      </c>
      <c r="K179" s="157"/>
      <c r="L179" s="32"/>
      <c r="M179" s="158" t="s">
        <v>1</v>
      </c>
      <c r="N179" s="159" t="s">
        <v>39</v>
      </c>
      <c r="O179" s="60"/>
      <c r="P179" s="160">
        <f t="shared" si="1"/>
        <v>0</v>
      </c>
      <c r="Q179" s="160">
        <v>0</v>
      </c>
      <c r="R179" s="160">
        <f t="shared" si="2"/>
        <v>0</v>
      </c>
      <c r="S179" s="160">
        <v>0</v>
      </c>
      <c r="T179" s="161">
        <f t="shared" si="3"/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125</v>
      </c>
      <c r="AT179" s="162" t="s">
        <v>121</v>
      </c>
      <c r="AU179" s="162" t="s">
        <v>126</v>
      </c>
      <c r="AY179" s="16" t="s">
        <v>119</v>
      </c>
      <c r="BE179" s="163">
        <f t="shared" si="4"/>
        <v>0</v>
      </c>
      <c r="BF179" s="163">
        <f t="shared" si="5"/>
        <v>0</v>
      </c>
      <c r="BG179" s="163">
        <f t="shared" si="6"/>
        <v>0</v>
      </c>
      <c r="BH179" s="163">
        <f t="shared" si="7"/>
        <v>0</v>
      </c>
      <c r="BI179" s="163">
        <f t="shared" si="8"/>
        <v>0</v>
      </c>
      <c r="BJ179" s="16" t="s">
        <v>126</v>
      </c>
      <c r="BK179" s="163">
        <f t="shared" si="9"/>
        <v>0</v>
      </c>
      <c r="BL179" s="16" t="s">
        <v>125</v>
      </c>
      <c r="BM179" s="162" t="s">
        <v>478</v>
      </c>
    </row>
    <row r="180" spans="1:65" s="2" customFormat="1" ht="24.2" customHeight="1">
      <c r="A180" s="31"/>
      <c r="B180" s="149"/>
      <c r="C180" s="150" t="s">
        <v>204</v>
      </c>
      <c r="D180" s="150" t="s">
        <v>121</v>
      </c>
      <c r="E180" s="151" t="s">
        <v>479</v>
      </c>
      <c r="F180" s="152" t="s">
        <v>480</v>
      </c>
      <c r="G180" s="153" t="s">
        <v>124</v>
      </c>
      <c r="H180" s="154">
        <v>382.8</v>
      </c>
      <c r="I180" s="155"/>
      <c r="J180" s="156">
        <f t="shared" si="0"/>
        <v>0</v>
      </c>
      <c r="K180" s="157"/>
      <c r="L180" s="32"/>
      <c r="M180" s="158" t="s">
        <v>1</v>
      </c>
      <c r="N180" s="159" t="s">
        <v>39</v>
      </c>
      <c r="O180" s="60"/>
      <c r="P180" s="160">
        <f t="shared" si="1"/>
        <v>0</v>
      </c>
      <c r="Q180" s="160">
        <v>0</v>
      </c>
      <c r="R180" s="160">
        <f t="shared" si="2"/>
        <v>0</v>
      </c>
      <c r="S180" s="160">
        <v>0</v>
      </c>
      <c r="T180" s="161">
        <f t="shared" si="3"/>
        <v>0</v>
      </c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R180" s="162" t="s">
        <v>125</v>
      </c>
      <c r="AT180" s="162" t="s">
        <v>121</v>
      </c>
      <c r="AU180" s="162" t="s">
        <v>126</v>
      </c>
      <c r="AY180" s="16" t="s">
        <v>119</v>
      </c>
      <c r="BE180" s="163">
        <f t="shared" si="4"/>
        <v>0</v>
      </c>
      <c r="BF180" s="163">
        <f t="shared" si="5"/>
        <v>0</v>
      </c>
      <c r="BG180" s="163">
        <f t="shared" si="6"/>
        <v>0</v>
      </c>
      <c r="BH180" s="163">
        <f t="shared" si="7"/>
        <v>0</v>
      </c>
      <c r="BI180" s="163">
        <f t="shared" si="8"/>
        <v>0</v>
      </c>
      <c r="BJ180" s="16" t="s">
        <v>126</v>
      </c>
      <c r="BK180" s="163">
        <f t="shared" si="9"/>
        <v>0</v>
      </c>
      <c r="BL180" s="16" t="s">
        <v>125</v>
      </c>
      <c r="BM180" s="162" t="s">
        <v>481</v>
      </c>
    </row>
    <row r="181" spans="1:65" s="2" customFormat="1" ht="24.2" customHeight="1">
      <c r="A181" s="31"/>
      <c r="B181" s="149"/>
      <c r="C181" s="150" t="s">
        <v>209</v>
      </c>
      <c r="D181" s="150" t="s">
        <v>121</v>
      </c>
      <c r="E181" s="151" t="s">
        <v>482</v>
      </c>
      <c r="F181" s="152" t="s">
        <v>483</v>
      </c>
      <c r="G181" s="153" t="s">
        <v>124</v>
      </c>
      <c r="H181" s="154">
        <v>20.04</v>
      </c>
      <c r="I181" s="155"/>
      <c r="J181" s="156">
        <f t="shared" si="0"/>
        <v>0</v>
      </c>
      <c r="K181" s="157"/>
      <c r="L181" s="32"/>
      <c r="M181" s="158" t="s">
        <v>1</v>
      </c>
      <c r="N181" s="159" t="s">
        <v>39</v>
      </c>
      <c r="O181" s="60"/>
      <c r="P181" s="160">
        <f t="shared" si="1"/>
        <v>0</v>
      </c>
      <c r="Q181" s="160">
        <v>0</v>
      </c>
      <c r="R181" s="160">
        <f t="shared" si="2"/>
        <v>0</v>
      </c>
      <c r="S181" s="160">
        <v>0</v>
      </c>
      <c r="T181" s="161">
        <f t="shared" si="3"/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125</v>
      </c>
      <c r="AT181" s="162" t="s">
        <v>121</v>
      </c>
      <c r="AU181" s="162" t="s">
        <v>126</v>
      </c>
      <c r="AY181" s="16" t="s">
        <v>119</v>
      </c>
      <c r="BE181" s="163">
        <f t="shared" si="4"/>
        <v>0</v>
      </c>
      <c r="BF181" s="163">
        <f t="shared" si="5"/>
        <v>0</v>
      </c>
      <c r="BG181" s="163">
        <f t="shared" si="6"/>
        <v>0</v>
      </c>
      <c r="BH181" s="163">
        <f t="shared" si="7"/>
        <v>0</v>
      </c>
      <c r="BI181" s="163">
        <f t="shared" si="8"/>
        <v>0</v>
      </c>
      <c r="BJ181" s="16" t="s">
        <v>126</v>
      </c>
      <c r="BK181" s="163">
        <f t="shared" si="9"/>
        <v>0</v>
      </c>
      <c r="BL181" s="16" t="s">
        <v>125</v>
      </c>
      <c r="BM181" s="162" t="s">
        <v>484</v>
      </c>
    </row>
    <row r="182" spans="1:65" s="2" customFormat="1" ht="24.2" customHeight="1">
      <c r="A182" s="31"/>
      <c r="B182" s="149"/>
      <c r="C182" s="150" t="s">
        <v>7</v>
      </c>
      <c r="D182" s="150" t="s">
        <v>121</v>
      </c>
      <c r="E182" s="151" t="s">
        <v>485</v>
      </c>
      <c r="F182" s="152" t="s">
        <v>486</v>
      </c>
      <c r="G182" s="153" t="s">
        <v>124</v>
      </c>
      <c r="H182" s="154">
        <v>117.19</v>
      </c>
      <c r="I182" s="155"/>
      <c r="J182" s="156">
        <f t="shared" si="0"/>
        <v>0</v>
      </c>
      <c r="K182" s="157"/>
      <c r="L182" s="32"/>
      <c r="M182" s="158" t="s">
        <v>1</v>
      </c>
      <c r="N182" s="159" t="s">
        <v>39</v>
      </c>
      <c r="O182" s="60"/>
      <c r="P182" s="160">
        <f t="shared" si="1"/>
        <v>0</v>
      </c>
      <c r="Q182" s="160">
        <v>0</v>
      </c>
      <c r="R182" s="160">
        <f t="shared" si="2"/>
        <v>0</v>
      </c>
      <c r="S182" s="160">
        <v>0</v>
      </c>
      <c r="T182" s="161">
        <f t="shared" si="3"/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125</v>
      </c>
      <c r="AT182" s="162" t="s">
        <v>121</v>
      </c>
      <c r="AU182" s="162" t="s">
        <v>126</v>
      </c>
      <c r="AY182" s="16" t="s">
        <v>119</v>
      </c>
      <c r="BE182" s="163">
        <f t="shared" si="4"/>
        <v>0</v>
      </c>
      <c r="BF182" s="163">
        <f t="shared" si="5"/>
        <v>0</v>
      </c>
      <c r="BG182" s="163">
        <f t="shared" si="6"/>
        <v>0</v>
      </c>
      <c r="BH182" s="163">
        <f t="shared" si="7"/>
        <v>0</v>
      </c>
      <c r="BI182" s="163">
        <f t="shared" si="8"/>
        <v>0</v>
      </c>
      <c r="BJ182" s="16" t="s">
        <v>126</v>
      </c>
      <c r="BK182" s="163">
        <f t="shared" si="9"/>
        <v>0</v>
      </c>
      <c r="BL182" s="16" t="s">
        <v>125</v>
      </c>
      <c r="BM182" s="162" t="s">
        <v>487</v>
      </c>
    </row>
    <row r="183" spans="1:65" s="2" customFormat="1" ht="16.5" customHeight="1">
      <c r="A183" s="31"/>
      <c r="B183" s="149"/>
      <c r="C183" s="186" t="s">
        <v>225</v>
      </c>
      <c r="D183" s="186" t="s">
        <v>488</v>
      </c>
      <c r="E183" s="187" t="s">
        <v>489</v>
      </c>
      <c r="F183" s="188" t="s">
        <v>490</v>
      </c>
      <c r="G183" s="189" t="s">
        <v>124</v>
      </c>
      <c r="H183" s="190">
        <v>134.76900000000001</v>
      </c>
      <c r="I183" s="191"/>
      <c r="J183" s="192">
        <f t="shared" si="0"/>
        <v>0</v>
      </c>
      <c r="K183" s="193"/>
      <c r="L183" s="194"/>
      <c r="M183" s="195" t="s">
        <v>1</v>
      </c>
      <c r="N183" s="196" t="s">
        <v>39</v>
      </c>
      <c r="O183" s="60"/>
      <c r="P183" s="160">
        <f t="shared" si="1"/>
        <v>0</v>
      </c>
      <c r="Q183" s="160">
        <v>0</v>
      </c>
      <c r="R183" s="160">
        <f t="shared" si="2"/>
        <v>0</v>
      </c>
      <c r="S183" s="160">
        <v>0</v>
      </c>
      <c r="T183" s="161">
        <f t="shared" si="3"/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152</v>
      </c>
      <c r="AT183" s="162" t="s">
        <v>488</v>
      </c>
      <c r="AU183" s="162" t="s">
        <v>126</v>
      </c>
      <c r="AY183" s="16" t="s">
        <v>119</v>
      </c>
      <c r="BE183" s="163">
        <f t="shared" si="4"/>
        <v>0</v>
      </c>
      <c r="BF183" s="163">
        <f t="shared" si="5"/>
        <v>0</v>
      </c>
      <c r="BG183" s="163">
        <f t="shared" si="6"/>
        <v>0</v>
      </c>
      <c r="BH183" s="163">
        <f t="shared" si="7"/>
        <v>0</v>
      </c>
      <c r="BI183" s="163">
        <f t="shared" si="8"/>
        <v>0</v>
      </c>
      <c r="BJ183" s="16" t="s">
        <v>126</v>
      </c>
      <c r="BK183" s="163">
        <f t="shared" si="9"/>
        <v>0</v>
      </c>
      <c r="BL183" s="16" t="s">
        <v>125</v>
      </c>
      <c r="BM183" s="162" t="s">
        <v>491</v>
      </c>
    </row>
    <row r="184" spans="1:65" s="2" customFormat="1" ht="16.5" customHeight="1">
      <c r="A184" s="31"/>
      <c r="B184" s="149"/>
      <c r="C184" s="150" t="s">
        <v>230</v>
      </c>
      <c r="D184" s="150" t="s">
        <v>121</v>
      </c>
      <c r="E184" s="151" t="s">
        <v>492</v>
      </c>
      <c r="F184" s="152" t="s">
        <v>493</v>
      </c>
      <c r="G184" s="153" t="s">
        <v>124</v>
      </c>
      <c r="H184" s="154">
        <v>117.19</v>
      </c>
      <c r="I184" s="155"/>
      <c r="J184" s="156">
        <f t="shared" si="0"/>
        <v>0</v>
      </c>
      <c r="K184" s="157"/>
      <c r="L184" s="32"/>
      <c r="M184" s="158" t="s">
        <v>1</v>
      </c>
      <c r="N184" s="159" t="s">
        <v>39</v>
      </c>
      <c r="O184" s="60"/>
      <c r="P184" s="160">
        <f t="shared" si="1"/>
        <v>0</v>
      </c>
      <c r="Q184" s="160">
        <v>0</v>
      </c>
      <c r="R184" s="160">
        <f t="shared" si="2"/>
        <v>0</v>
      </c>
      <c r="S184" s="160">
        <v>0</v>
      </c>
      <c r="T184" s="161">
        <f t="shared" si="3"/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125</v>
      </c>
      <c r="AT184" s="162" t="s">
        <v>121</v>
      </c>
      <c r="AU184" s="162" t="s">
        <v>126</v>
      </c>
      <c r="AY184" s="16" t="s">
        <v>119</v>
      </c>
      <c r="BE184" s="163">
        <f t="shared" si="4"/>
        <v>0</v>
      </c>
      <c r="BF184" s="163">
        <f t="shared" si="5"/>
        <v>0</v>
      </c>
      <c r="BG184" s="163">
        <f t="shared" si="6"/>
        <v>0</v>
      </c>
      <c r="BH184" s="163">
        <f t="shared" si="7"/>
        <v>0</v>
      </c>
      <c r="BI184" s="163">
        <f t="shared" si="8"/>
        <v>0</v>
      </c>
      <c r="BJ184" s="16" t="s">
        <v>126</v>
      </c>
      <c r="BK184" s="163">
        <f t="shared" si="9"/>
        <v>0</v>
      </c>
      <c r="BL184" s="16" t="s">
        <v>125</v>
      </c>
      <c r="BM184" s="162" t="s">
        <v>494</v>
      </c>
    </row>
    <row r="185" spans="1:65" s="12" customFormat="1" ht="22.9" customHeight="1">
      <c r="B185" s="136"/>
      <c r="D185" s="137" t="s">
        <v>72</v>
      </c>
      <c r="E185" s="147" t="s">
        <v>131</v>
      </c>
      <c r="F185" s="147" t="s">
        <v>132</v>
      </c>
      <c r="I185" s="139"/>
      <c r="J185" s="148">
        <f>BK185</f>
        <v>0</v>
      </c>
      <c r="L185" s="136"/>
      <c r="M185" s="141"/>
      <c r="N185" s="142"/>
      <c r="O185" s="142"/>
      <c r="P185" s="143">
        <f>SUM(P186:P189)</f>
        <v>0</v>
      </c>
      <c r="Q185" s="142"/>
      <c r="R185" s="143">
        <f>SUM(R186:R189)</f>
        <v>0</v>
      </c>
      <c r="S185" s="142"/>
      <c r="T185" s="144">
        <f>SUM(T186:T189)</f>
        <v>0</v>
      </c>
      <c r="AR185" s="137" t="s">
        <v>80</v>
      </c>
      <c r="AT185" s="145" t="s">
        <v>72</v>
      </c>
      <c r="AU185" s="145" t="s">
        <v>80</v>
      </c>
      <c r="AY185" s="137" t="s">
        <v>119</v>
      </c>
      <c r="BK185" s="146">
        <f>SUM(BK186:BK189)</f>
        <v>0</v>
      </c>
    </row>
    <row r="186" spans="1:65" s="2" customFormat="1" ht="16.5" customHeight="1">
      <c r="A186" s="31"/>
      <c r="B186" s="149"/>
      <c r="C186" s="150" t="s">
        <v>235</v>
      </c>
      <c r="D186" s="150" t="s">
        <v>121</v>
      </c>
      <c r="E186" s="151" t="s">
        <v>134</v>
      </c>
      <c r="F186" s="152" t="s">
        <v>135</v>
      </c>
      <c r="G186" s="153" t="s">
        <v>124</v>
      </c>
      <c r="H186" s="154">
        <v>320</v>
      </c>
      <c r="I186" s="155"/>
      <c r="J186" s="156">
        <f>ROUND(I186*H186,2)</f>
        <v>0</v>
      </c>
      <c r="K186" s="157"/>
      <c r="L186" s="32"/>
      <c r="M186" s="158" t="s">
        <v>1</v>
      </c>
      <c r="N186" s="159" t="s">
        <v>39</v>
      </c>
      <c r="O186" s="60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2" t="s">
        <v>125</v>
      </c>
      <c r="AT186" s="162" t="s">
        <v>121</v>
      </c>
      <c r="AU186" s="162" t="s">
        <v>126</v>
      </c>
      <c r="AY186" s="16" t="s">
        <v>119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6" t="s">
        <v>126</v>
      </c>
      <c r="BK186" s="163">
        <f>ROUND(I186*H186,2)</f>
        <v>0</v>
      </c>
      <c r="BL186" s="16" t="s">
        <v>125</v>
      </c>
      <c r="BM186" s="162" t="s">
        <v>495</v>
      </c>
    </row>
    <row r="187" spans="1:65" s="2" customFormat="1" ht="24.2" customHeight="1">
      <c r="A187" s="31"/>
      <c r="B187" s="149"/>
      <c r="C187" s="150" t="s">
        <v>240</v>
      </c>
      <c r="D187" s="150" t="s">
        <v>121</v>
      </c>
      <c r="E187" s="151" t="s">
        <v>137</v>
      </c>
      <c r="F187" s="152" t="s">
        <v>138</v>
      </c>
      <c r="G187" s="153" t="s">
        <v>124</v>
      </c>
      <c r="H187" s="154">
        <v>246.6</v>
      </c>
      <c r="I187" s="155"/>
      <c r="J187" s="156">
        <f>ROUND(I187*H187,2)</f>
        <v>0</v>
      </c>
      <c r="K187" s="157"/>
      <c r="L187" s="32"/>
      <c r="M187" s="158" t="s">
        <v>1</v>
      </c>
      <c r="N187" s="159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125</v>
      </c>
      <c r="AT187" s="162" t="s">
        <v>121</v>
      </c>
      <c r="AU187" s="162" t="s">
        <v>126</v>
      </c>
      <c r="AY187" s="16" t="s">
        <v>119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126</v>
      </c>
      <c r="BK187" s="163">
        <f>ROUND(I187*H187,2)</f>
        <v>0</v>
      </c>
      <c r="BL187" s="16" t="s">
        <v>125</v>
      </c>
      <c r="BM187" s="162" t="s">
        <v>496</v>
      </c>
    </row>
    <row r="188" spans="1:65" s="2" customFormat="1" ht="24.2" customHeight="1">
      <c r="A188" s="31"/>
      <c r="B188" s="149"/>
      <c r="C188" s="150" t="s">
        <v>245</v>
      </c>
      <c r="D188" s="150" t="s">
        <v>121</v>
      </c>
      <c r="E188" s="151" t="s">
        <v>141</v>
      </c>
      <c r="F188" s="152" t="s">
        <v>142</v>
      </c>
      <c r="G188" s="153" t="s">
        <v>124</v>
      </c>
      <c r="H188" s="154">
        <v>246.6</v>
      </c>
      <c r="I188" s="155"/>
      <c r="J188" s="156">
        <f>ROUND(I188*H188,2)</f>
        <v>0</v>
      </c>
      <c r="K188" s="157"/>
      <c r="L188" s="32"/>
      <c r="M188" s="158" t="s">
        <v>1</v>
      </c>
      <c r="N188" s="159" t="s">
        <v>39</v>
      </c>
      <c r="O188" s="60"/>
      <c r="P188" s="160">
        <f>O188*H188</f>
        <v>0</v>
      </c>
      <c r="Q188" s="160">
        <v>0</v>
      </c>
      <c r="R188" s="160">
        <f>Q188*H188</f>
        <v>0</v>
      </c>
      <c r="S188" s="160">
        <v>0</v>
      </c>
      <c r="T188" s="161">
        <f>S188*H188</f>
        <v>0</v>
      </c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R188" s="162" t="s">
        <v>125</v>
      </c>
      <c r="AT188" s="162" t="s">
        <v>121</v>
      </c>
      <c r="AU188" s="162" t="s">
        <v>126</v>
      </c>
      <c r="AY188" s="16" t="s">
        <v>119</v>
      </c>
      <c r="BE188" s="163">
        <f>IF(N188="základná",J188,0)</f>
        <v>0</v>
      </c>
      <c r="BF188" s="163">
        <f>IF(N188="znížená",J188,0)</f>
        <v>0</v>
      </c>
      <c r="BG188" s="163">
        <f>IF(N188="zákl. prenesená",J188,0)</f>
        <v>0</v>
      </c>
      <c r="BH188" s="163">
        <f>IF(N188="zníž. prenesená",J188,0)</f>
        <v>0</v>
      </c>
      <c r="BI188" s="163">
        <f>IF(N188="nulová",J188,0)</f>
        <v>0</v>
      </c>
      <c r="BJ188" s="16" t="s">
        <v>126</v>
      </c>
      <c r="BK188" s="163">
        <f>ROUND(I188*H188,2)</f>
        <v>0</v>
      </c>
      <c r="BL188" s="16" t="s">
        <v>125</v>
      </c>
      <c r="BM188" s="162" t="s">
        <v>497</v>
      </c>
    </row>
    <row r="189" spans="1:65" s="2" customFormat="1" ht="24.2" customHeight="1">
      <c r="A189" s="31"/>
      <c r="B189" s="149"/>
      <c r="C189" s="150" t="s">
        <v>249</v>
      </c>
      <c r="D189" s="150" t="s">
        <v>121</v>
      </c>
      <c r="E189" s="151" t="s">
        <v>145</v>
      </c>
      <c r="F189" s="152" t="s">
        <v>146</v>
      </c>
      <c r="G189" s="153" t="s">
        <v>124</v>
      </c>
      <c r="H189" s="154">
        <v>205</v>
      </c>
      <c r="I189" s="155"/>
      <c r="J189" s="156">
        <f>ROUND(I189*H189,2)</f>
        <v>0</v>
      </c>
      <c r="K189" s="157"/>
      <c r="L189" s="32"/>
      <c r="M189" s="158" t="s">
        <v>1</v>
      </c>
      <c r="N189" s="159" t="s">
        <v>39</v>
      </c>
      <c r="O189" s="60"/>
      <c r="P189" s="160">
        <f>O189*H189</f>
        <v>0</v>
      </c>
      <c r="Q189" s="160">
        <v>0</v>
      </c>
      <c r="R189" s="160">
        <f>Q189*H189</f>
        <v>0</v>
      </c>
      <c r="S189" s="160">
        <v>0</v>
      </c>
      <c r="T189" s="161">
        <f>S189*H189</f>
        <v>0</v>
      </c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R189" s="162" t="s">
        <v>125</v>
      </c>
      <c r="AT189" s="162" t="s">
        <v>121</v>
      </c>
      <c r="AU189" s="162" t="s">
        <v>126</v>
      </c>
      <c r="AY189" s="16" t="s">
        <v>119</v>
      </c>
      <c r="BE189" s="163">
        <f>IF(N189="základná",J189,0)</f>
        <v>0</v>
      </c>
      <c r="BF189" s="163">
        <f>IF(N189="znížená",J189,0)</f>
        <v>0</v>
      </c>
      <c r="BG189" s="163">
        <f>IF(N189="zákl. prenesená",J189,0)</f>
        <v>0</v>
      </c>
      <c r="BH189" s="163">
        <f>IF(N189="zníž. prenesená",J189,0)</f>
        <v>0</v>
      </c>
      <c r="BI189" s="163">
        <f>IF(N189="nulová",J189,0)</f>
        <v>0</v>
      </c>
      <c r="BJ189" s="16" t="s">
        <v>126</v>
      </c>
      <c r="BK189" s="163">
        <f>ROUND(I189*H189,2)</f>
        <v>0</v>
      </c>
      <c r="BL189" s="16" t="s">
        <v>125</v>
      </c>
      <c r="BM189" s="162" t="s">
        <v>498</v>
      </c>
    </row>
    <row r="190" spans="1:65" s="12" customFormat="1" ht="22.9" customHeight="1">
      <c r="B190" s="136"/>
      <c r="D190" s="137" t="s">
        <v>72</v>
      </c>
      <c r="E190" s="147" t="s">
        <v>499</v>
      </c>
      <c r="F190" s="147" t="s">
        <v>500</v>
      </c>
      <c r="I190" s="139"/>
      <c r="J190" s="148">
        <f>BK190</f>
        <v>0</v>
      </c>
      <c r="L190" s="136"/>
      <c r="M190" s="141"/>
      <c r="N190" s="142"/>
      <c r="O190" s="142"/>
      <c r="P190" s="143">
        <f>P191</f>
        <v>0</v>
      </c>
      <c r="Q190" s="142"/>
      <c r="R190" s="143">
        <f>R191</f>
        <v>0</v>
      </c>
      <c r="S190" s="142"/>
      <c r="T190" s="144">
        <f>T191</f>
        <v>0</v>
      </c>
      <c r="AR190" s="137" t="s">
        <v>80</v>
      </c>
      <c r="AT190" s="145" t="s">
        <v>72</v>
      </c>
      <c r="AU190" s="145" t="s">
        <v>80</v>
      </c>
      <c r="AY190" s="137" t="s">
        <v>119</v>
      </c>
      <c r="BK190" s="146">
        <f>BK191</f>
        <v>0</v>
      </c>
    </row>
    <row r="191" spans="1:65" s="2" customFormat="1" ht="16.5" customHeight="1">
      <c r="A191" s="31"/>
      <c r="B191" s="149"/>
      <c r="C191" s="150" t="s">
        <v>263</v>
      </c>
      <c r="D191" s="150" t="s">
        <v>121</v>
      </c>
      <c r="E191" s="151" t="s">
        <v>501</v>
      </c>
      <c r="F191" s="152" t="s">
        <v>502</v>
      </c>
      <c r="G191" s="153" t="s">
        <v>256</v>
      </c>
      <c r="H191" s="154">
        <v>167.97399999999999</v>
      </c>
      <c r="I191" s="155"/>
      <c r="J191" s="156">
        <f>ROUND(I191*H191,2)</f>
        <v>0</v>
      </c>
      <c r="K191" s="157"/>
      <c r="L191" s="32"/>
      <c r="M191" s="158" t="s">
        <v>1</v>
      </c>
      <c r="N191" s="159" t="s">
        <v>39</v>
      </c>
      <c r="O191" s="60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2" t="s">
        <v>125</v>
      </c>
      <c r="AT191" s="162" t="s">
        <v>121</v>
      </c>
      <c r="AU191" s="162" t="s">
        <v>126</v>
      </c>
      <c r="AY191" s="16" t="s">
        <v>119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126</v>
      </c>
      <c r="BK191" s="163">
        <f>ROUND(I191*H191,2)</f>
        <v>0</v>
      </c>
      <c r="BL191" s="16" t="s">
        <v>125</v>
      </c>
      <c r="BM191" s="162" t="s">
        <v>503</v>
      </c>
    </row>
    <row r="192" spans="1:65" s="12" customFormat="1" ht="25.9" customHeight="1">
      <c r="B192" s="136"/>
      <c r="D192" s="137" t="s">
        <v>72</v>
      </c>
      <c r="E192" s="138" t="s">
        <v>275</v>
      </c>
      <c r="F192" s="138" t="s">
        <v>276</v>
      </c>
      <c r="I192" s="139"/>
      <c r="J192" s="140">
        <f>BK192</f>
        <v>0</v>
      </c>
      <c r="L192" s="136"/>
      <c r="M192" s="141"/>
      <c r="N192" s="142"/>
      <c r="O192" s="142"/>
      <c r="P192" s="143">
        <f>P193+P206+P211+P234+P241+P243+P278+P284+P288+P294+P329+P333+P342+P347+P352+P354+P360</f>
        <v>0</v>
      </c>
      <c r="Q192" s="142"/>
      <c r="R192" s="143">
        <f>R193+R206+R211+R234+R241+R243+R278+R284+R288+R294+R329+R333+R342+R347+R352+R354+R360</f>
        <v>0</v>
      </c>
      <c r="S192" s="142"/>
      <c r="T192" s="144">
        <f>T193+T206+T211+T234+T241+T243+T278+T284+T288+T294+T329+T333+T342+T347+T352+T354+T360</f>
        <v>0</v>
      </c>
      <c r="AR192" s="137" t="s">
        <v>126</v>
      </c>
      <c r="AT192" s="145" t="s">
        <v>72</v>
      </c>
      <c r="AU192" s="145" t="s">
        <v>73</v>
      </c>
      <c r="AY192" s="137" t="s">
        <v>119</v>
      </c>
      <c r="BK192" s="146">
        <f>BK193+BK206+BK211+BK234+BK241+BK243+BK278+BK284+BK288+BK294+BK329+BK333+BK342+BK347+BK352+BK354+BK360</f>
        <v>0</v>
      </c>
    </row>
    <row r="193" spans="1:65" s="12" customFormat="1" ht="22.9" customHeight="1">
      <c r="B193" s="136"/>
      <c r="D193" s="137" t="s">
        <v>72</v>
      </c>
      <c r="E193" s="147" t="s">
        <v>504</v>
      </c>
      <c r="F193" s="147" t="s">
        <v>505</v>
      </c>
      <c r="I193" s="139"/>
      <c r="J193" s="148">
        <f>BK193</f>
        <v>0</v>
      </c>
      <c r="L193" s="136"/>
      <c r="M193" s="141"/>
      <c r="N193" s="142"/>
      <c r="O193" s="142"/>
      <c r="P193" s="143">
        <f>SUM(P194:P205)</f>
        <v>0</v>
      </c>
      <c r="Q193" s="142"/>
      <c r="R193" s="143">
        <f>SUM(R194:R205)</f>
        <v>0</v>
      </c>
      <c r="S193" s="142"/>
      <c r="T193" s="144">
        <f>SUM(T194:T205)</f>
        <v>0</v>
      </c>
      <c r="AR193" s="137" t="s">
        <v>126</v>
      </c>
      <c r="AT193" s="145" t="s">
        <v>72</v>
      </c>
      <c r="AU193" s="145" t="s">
        <v>80</v>
      </c>
      <c r="AY193" s="137" t="s">
        <v>119</v>
      </c>
      <c r="BK193" s="146">
        <f>SUM(BK194:BK205)</f>
        <v>0</v>
      </c>
    </row>
    <row r="194" spans="1:65" s="2" customFormat="1" ht="24.2" customHeight="1">
      <c r="A194" s="31"/>
      <c r="B194" s="149"/>
      <c r="C194" s="150" t="s">
        <v>253</v>
      </c>
      <c r="D194" s="150" t="s">
        <v>121</v>
      </c>
      <c r="E194" s="151" t="s">
        <v>506</v>
      </c>
      <c r="F194" s="152" t="s">
        <v>507</v>
      </c>
      <c r="G194" s="153" t="s">
        <v>124</v>
      </c>
      <c r="H194" s="154">
        <v>187.58</v>
      </c>
      <c r="I194" s="155"/>
      <c r="J194" s="156">
        <f>ROUND(I194*H194,2)</f>
        <v>0</v>
      </c>
      <c r="K194" s="157"/>
      <c r="L194" s="32"/>
      <c r="M194" s="158" t="s">
        <v>1</v>
      </c>
      <c r="N194" s="159" t="s">
        <v>39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196</v>
      </c>
      <c r="AT194" s="162" t="s">
        <v>121</v>
      </c>
      <c r="AU194" s="162" t="s">
        <v>126</v>
      </c>
      <c r="AY194" s="16" t="s">
        <v>119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126</v>
      </c>
      <c r="BK194" s="163">
        <f>ROUND(I194*H194,2)</f>
        <v>0</v>
      </c>
      <c r="BL194" s="16" t="s">
        <v>196</v>
      </c>
      <c r="BM194" s="162" t="s">
        <v>508</v>
      </c>
    </row>
    <row r="195" spans="1:65" s="13" customFormat="1">
      <c r="B195" s="164"/>
      <c r="D195" s="165" t="s">
        <v>157</v>
      </c>
      <c r="E195" s="166" t="s">
        <v>1</v>
      </c>
      <c r="F195" s="167" t="s">
        <v>509</v>
      </c>
      <c r="H195" s="168">
        <v>187.58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157</v>
      </c>
      <c r="AU195" s="166" t="s">
        <v>126</v>
      </c>
      <c r="AV195" s="13" t="s">
        <v>126</v>
      </c>
      <c r="AW195" s="13" t="s">
        <v>29</v>
      </c>
      <c r="AX195" s="13" t="s">
        <v>73</v>
      </c>
      <c r="AY195" s="166" t="s">
        <v>119</v>
      </c>
    </row>
    <row r="196" spans="1:65" s="14" customFormat="1">
      <c r="B196" s="173"/>
      <c r="D196" s="165" t="s">
        <v>157</v>
      </c>
      <c r="E196" s="174" t="s">
        <v>1</v>
      </c>
      <c r="F196" s="175" t="s">
        <v>159</v>
      </c>
      <c r="H196" s="176">
        <v>187.58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157</v>
      </c>
      <c r="AU196" s="174" t="s">
        <v>126</v>
      </c>
      <c r="AV196" s="14" t="s">
        <v>125</v>
      </c>
      <c r="AW196" s="14" t="s">
        <v>29</v>
      </c>
      <c r="AX196" s="14" t="s">
        <v>80</v>
      </c>
      <c r="AY196" s="174" t="s">
        <v>119</v>
      </c>
    </row>
    <row r="197" spans="1:65" s="2" customFormat="1" ht="16.5" customHeight="1">
      <c r="A197" s="31"/>
      <c r="B197" s="149"/>
      <c r="C197" s="186" t="s">
        <v>258</v>
      </c>
      <c r="D197" s="186" t="s">
        <v>488</v>
      </c>
      <c r="E197" s="187" t="s">
        <v>510</v>
      </c>
      <c r="F197" s="188" t="s">
        <v>511</v>
      </c>
      <c r="G197" s="189" t="s">
        <v>124</v>
      </c>
      <c r="H197" s="190">
        <v>215.71700000000001</v>
      </c>
      <c r="I197" s="191"/>
      <c r="J197" s="192">
        <f>ROUND(I197*H197,2)</f>
        <v>0</v>
      </c>
      <c r="K197" s="193"/>
      <c r="L197" s="194"/>
      <c r="M197" s="195" t="s">
        <v>1</v>
      </c>
      <c r="N197" s="196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279</v>
      </c>
      <c r="AT197" s="162" t="s">
        <v>488</v>
      </c>
      <c r="AU197" s="162" t="s">
        <v>126</v>
      </c>
      <c r="AY197" s="16" t="s">
        <v>119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126</v>
      </c>
      <c r="BK197" s="163">
        <f>ROUND(I197*H197,2)</f>
        <v>0</v>
      </c>
      <c r="BL197" s="16" t="s">
        <v>196</v>
      </c>
      <c r="BM197" s="162" t="s">
        <v>512</v>
      </c>
    </row>
    <row r="198" spans="1:65" s="13" customFormat="1">
      <c r="B198" s="164"/>
      <c r="D198" s="165" t="s">
        <v>157</v>
      </c>
      <c r="E198" s="166" t="s">
        <v>1</v>
      </c>
      <c r="F198" s="167" t="s">
        <v>513</v>
      </c>
      <c r="H198" s="168">
        <v>215.71700000000001</v>
      </c>
      <c r="I198" s="169"/>
      <c r="L198" s="164"/>
      <c r="M198" s="170"/>
      <c r="N198" s="171"/>
      <c r="O198" s="171"/>
      <c r="P198" s="171"/>
      <c r="Q198" s="171"/>
      <c r="R198" s="171"/>
      <c r="S198" s="171"/>
      <c r="T198" s="172"/>
      <c r="AT198" s="166" t="s">
        <v>157</v>
      </c>
      <c r="AU198" s="166" t="s">
        <v>126</v>
      </c>
      <c r="AV198" s="13" t="s">
        <v>126</v>
      </c>
      <c r="AW198" s="13" t="s">
        <v>29</v>
      </c>
      <c r="AX198" s="13" t="s">
        <v>73</v>
      </c>
      <c r="AY198" s="166" t="s">
        <v>119</v>
      </c>
    </row>
    <row r="199" spans="1:65" s="14" customFormat="1">
      <c r="B199" s="173"/>
      <c r="D199" s="165" t="s">
        <v>157</v>
      </c>
      <c r="E199" s="174" t="s">
        <v>1</v>
      </c>
      <c r="F199" s="175" t="s">
        <v>159</v>
      </c>
      <c r="H199" s="176">
        <v>215.71700000000001</v>
      </c>
      <c r="I199" s="177"/>
      <c r="L199" s="173"/>
      <c r="M199" s="178"/>
      <c r="N199" s="179"/>
      <c r="O199" s="179"/>
      <c r="P199" s="179"/>
      <c r="Q199" s="179"/>
      <c r="R199" s="179"/>
      <c r="S199" s="179"/>
      <c r="T199" s="180"/>
      <c r="AT199" s="174" t="s">
        <v>157</v>
      </c>
      <c r="AU199" s="174" t="s">
        <v>126</v>
      </c>
      <c r="AV199" s="14" t="s">
        <v>125</v>
      </c>
      <c r="AW199" s="14" t="s">
        <v>29</v>
      </c>
      <c r="AX199" s="14" t="s">
        <v>80</v>
      </c>
      <c r="AY199" s="174" t="s">
        <v>119</v>
      </c>
    </row>
    <row r="200" spans="1:65" s="2" customFormat="1" ht="24.2" customHeight="1">
      <c r="A200" s="31"/>
      <c r="B200" s="149"/>
      <c r="C200" s="150" t="s">
        <v>267</v>
      </c>
      <c r="D200" s="150" t="s">
        <v>121</v>
      </c>
      <c r="E200" s="151" t="s">
        <v>514</v>
      </c>
      <c r="F200" s="152" t="s">
        <v>515</v>
      </c>
      <c r="G200" s="153" t="s">
        <v>124</v>
      </c>
      <c r="H200" s="154">
        <v>117.19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39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196</v>
      </c>
      <c r="AT200" s="162" t="s">
        <v>121</v>
      </c>
      <c r="AU200" s="162" t="s">
        <v>126</v>
      </c>
      <c r="AY200" s="16" t="s">
        <v>119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126</v>
      </c>
      <c r="BK200" s="163">
        <f>ROUND(I200*H200,2)</f>
        <v>0</v>
      </c>
      <c r="BL200" s="16" t="s">
        <v>196</v>
      </c>
      <c r="BM200" s="162" t="s">
        <v>516</v>
      </c>
    </row>
    <row r="201" spans="1:65" s="13" customFormat="1">
      <c r="B201" s="164"/>
      <c r="D201" s="165" t="s">
        <v>157</v>
      </c>
      <c r="E201" s="166" t="s">
        <v>1</v>
      </c>
      <c r="F201" s="167" t="s">
        <v>444</v>
      </c>
      <c r="H201" s="168">
        <v>117.19</v>
      </c>
      <c r="I201" s="169"/>
      <c r="L201" s="164"/>
      <c r="M201" s="170"/>
      <c r="N201" s="171"/>
      <c r="O201" s="171"/>
      <c r="P201" s="171"/>
      <c r="Q201" s="171"/>
      <c r="R201" s="171"/>
      <c r="S201" s="171"/>
      <c r="T201" s="172"/>
      <c r="AT201" s="166" t="s">
        <v>157</v>
      </c>
      <c r="AU201" s="166" t="s">
        <v>126</v>
      </c>
      <c r="AV201" s="13" t="s">
        <v>126</v>
      </c>
      <c r="AW201" s="13" t="s">
        <v>29</v>
      </c>
      <c r="AX201" s="13" t="s">
        <v>73</v>
      </c>
      <c r="AY201" s="166" t="s">
        <v>119</v>
      </c>
    </row>
    <row r="202" spans="1:65" s="14" customFormat="1">
      <c r="B202" s="173"/>
      <c r="D202" s="165" t="s">
        <v>157</v>
      </c>
      <c r="E202" s="174" t="s">
        <v>1</v>
      </c>
      <c r="F202" s="175" t="s">
        <v>159</v>
      </c>
      <c r="H202" s="176">
        <v>117.19</v>
      </c>
      <c r="I202" s="177"/>
      <c r="L202" s="173"/>
      <c r="M202" s="178"/>
      <c r="N202" s="179"/>
      <c r="O202" s="179"/>
      <c r="P202" s="179"/>
      <c r="Q202" s="179"/>
      <c r="R202" s="179"/>
      <c r="S202" s="179"/>
      <c r="T202" s="180"/>
      <c r="AT202" s="174" t="s">
        <v>157</v>
      </c>
      <c r="AU202" s="174" t="s">
        <v>126</v>
      </c>
      <c r="AV202" s="14" t="s">
        <v>125</v>
      </c>
      <c r="AW202" s="14" t="s">
        <v>29</v>
      </c>
      <c r="AX202" s="14" t="s">
        <v>80</v>
      </c>
      <c r="AY202" s="174" t="s">
        <v>119</v>
      </c>
    </row>
    <row r="203" spans="1:65" s="2" customFormat="1" ht="16.5" customHeight="1">
      <c r="A203" s="31"/>
      <c r="B203" s="149"/>
      <c r="C203" s="186" t="s">
        <v>271</v>
      </c>
      <c r="D203" s="186" t="s">
        <v>488</v>
      </c>
      <c r="E203" s="187" t="s">
        <v>517</v>
      </c>
      <c r="F203" s="188" t="s">
        <v>518</v>
      </c>
      <c r="G203" s="189" t="s">
        <v>124</v>
      </c>
      <c r="H203" s="190">
        <v>134.76900000000001</v>
      </c>
      <c r="I203" s="191"/>
      <c r="J203" s="192">
        <f>ROUND(I203*H203,2)</f>
        <v>0</v>
      </c>
      <c r="K203" s="193"/>
      <c r="L203" s="194"/>
      <c r="M203" s="195" t="s">
        <v>1</v>
      </c>
      <c r="N203" s="196" t="s">
        <v>39</v>
      </c>
      <c r="O203" s="60"/>
      <c r="P203" s="160">
        <f>O203*H203</f>
        <v>0</v>
      </c>
      <c r="Q203" s="160">
        <v>0</v>
      </c>
      <c r="R203" s="160">
        <f>Q203*H203</f>
        <v>0</v>
      </c>
      <c r="S203" s="160">
        <v>0</v>
      </c>
      <c r="T203" s="161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2" t="s">
        <v>279</v>
      </c>
      <c r="AT203" s="162" t="s">
        <v>488</v>
      </c>
      <c r="AU203" s="162" t="s">
        <v>126</v>
      </c>
      <c r="AY203" s="16" t="s">
        <v>119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126</v>
      </c>
      <c r="BK203" s="163">
        <f>ROUND(I203*H203,2)</f>
        <v>0</v>
      </c>
      <c r="BL203" s="16" t="s">
        <v>196</v>
      </c>
      <c r="BM203" s="162" t="s">
        <v>519</v>
      </c>
    </row>
    <row r="204" spans="1:65" s="13" customFormat="1">
      <c r="B204" s="164"/>
      <c r="D204" s="165" t="s">
        <v>157</v>
      </c>
      <c r="E204" s="166" t="s">
        <v>1</v>
      </c>
      <c r="F204" s="167" t="s">
        <v>520</v>
      </c>
      <c r="H204" s="168">
        <v>134.76900000000001</v>
      </c>
      <c r="I204" s="169"/>
      <c r="L204" s="164"/>
      <c r="M204" s="170"/>
      <c r="N204" s="171"/>
      <c r="O204" s="171"/>
      <c r="P204" s="171"/>
      <c r="Q204" s="171"/>
      <c r="R204" s="171"/>
      <c r="S204" s="171"/>
      <c r="T204" s="172"/>
      <c r="AT204" s="166" t="s">
        <v>157</v>
      </c>
      <c r="AU204" s="166" t="s">
        <v>126</v>
      </c>
      <c r="AV204" s="13" t="s">
        <v>126</v>
      </c>
      <c r="AW204" s="13" t="s">
        <v>29</v>
      </c>
      <c r="AX204" s="13" t="s">
        <v>73</v>
      </c>
      <c r="AY204" s="166" t="s">
        <v>119</v>
      </c>
    </row>
    <row r="205" spans="1:65" s="14" customFormat="1">
      <c r="B205" s="173"/>
      <c r="D205" s="165" t="s">
        <v>157</v>
      </c>
      <c r="E205" s="174" t="s">
        <v>1</v>
      </c>
      <c r="F205" s="175" t="s">
        <v>159</v>
      </c>
      <c r="H205" s="176">
        <v>134.76900000000001</v>
      </c>
      <c r="I205" s="177"/>
      <c r="L205" s="173"/>
      <c r="M205" s="178"/>
      <c r="N205" s="179"/>
      <c r="O205" s="179"/>
      <c r="P205" s="179"/>
      <c r="Q205" s="179"/>
      <c r="R205" s="179"/>
      <c r="S205" s="179"/>
      <c r="T205" s="180"/>
      <c r="AT205" s="174" t="s">
        <v>157</v>
      </c>
      <c r="AU205" s="174" t="s">
        <v>126</v>
      </c>
      <c r="AV205" s="14" t="s">
        <v>125</v>
      </c>
      <c r="AW205" s="14" t="s">
        <v>29</v>
      </c>
      <c r="AX205" s="14" t="s">
        <v>80</v>
      </c>
      <c r="AY205" s="174" t="s">
        <v>119</v>
      </c>
    </row>
    <row r="206" spans="1:65" s="12" customFormat="1" ht="22.9" customHeight="1">
      <c r="B206" s="136"/>
      <c r="D206" s="137" t="s">
        <v>72</v>
      </c>
      <c r="E206" s="147" t="s">
        <v>521</v>
      </c>
      <c r="F206" s="147" t="s">
        <v>522</v>
      </c>
      <c r="I206" s="139"/>
      <c r="J206" s="148">
        <f>BK206</f>
        <v>0</v>
      </c>
      <c r="L206" s="136"/>
      <c r="M206" s="141"/>
      <c r="N206" s="142"/>
      <c r="O206" s="142"/>
      <c r="P206" s="143">
        <f>SUM(P207:P210)</f>
        <v>0</v>
      </c>
      <c r="Q206" s="142"/>
      <c r="R206" s="143">
        <f>SUM(R207:R210)</f>
        <v>0</v>
      </c>
      <c r="S206" s="142"/>
      <c r="T206" s="144">
        <f>SUM(T207:T210)</f>
        <v>0</v>
      </c>
      <c r="AR206" s="137" t="s">
        <v>126</v>
      </c>
      <c r="AT206" s="145" t="s">
        <v>72</v>
      </c>
      <c r="AU206" s="145" t="s">
        <v>80</v>
      </c>
      <c r="AY206" s="137" t="s">
        <v>119</v>
      </c>
      <c r="BK206" s="146">
        <f>SUM(BK207:BK210)</f>
        <v>0</v>
      </c>
    </row>
    <row r="207" spans="1:65" s="2" customFormat="1" ht="21.75" customHeight="1">
      <c r="A207" s="31"/>
      <c r="B207" s="149"/>
      <c r="C207" s="150" t="s">
        <v>279</v>
      </c>
      <c r="D207" s="150" t="s">
        <v>121</v>
      </c>
      <c r="E207" s="151" t="s">
        <v>523</v>
      </c>
      <c r="F207" s="152" t="s">
        <v>524</v>
      </c>
      <c r="G207" s="153" t="s">
        <v>124</v>
      </c>
      <c r="H207" s="154">
        <v>29.61</v>
      </c>
      <c r="I207" s="155"/>
      <c r="J207" s="156">
        <f>ROUND(I207*H207,2)</f>
        <v>0</v>
      </c>
      <c r="K207" s="157"/>
      <c r="L207" s="32"/>
      <c r="M207" s="158" t="s">
        <v>1</v>
      </c>
      <c r="N207" s="159" t="s">
        <v>39</v>
      </c>
      <c r="O207" s="60"/>
      <c r="P207" s="160">
        <f>O207*H207</f>
        <v>0</v>
      </c>
      <c r="Q207" s="160">
        <v>0</v>
      </c>
      <c r="R207" s="160">
        <f>Q207*H207</f>
        <v>0</v>
      </c>
      <c r="S207" s="160">
        <v>0</v>
      </c>
      <c r="T207" s="161">
        <f>S207*H207</f>
        <v>0</v>
      </c>
      <c r="U207" s="31"/>
      <c r="V207" s="31"/>
      <c r="W207" s="31"/>
      <c r="X207" s="31"/>
      <c r="Y207" s="31"/>
      <c r="Z207" s="31"/>
      <c r="AA207" s="31"/>
      <c r="AB207" s="31"/>
      <c r="AC207" s="31"/>
      <c r="AD207" s="31"/>
      <c r="AE207" s="31"/>
      <c r="AR207" s="162" t="s">
        <v>196</v>
      </c>
      <c r="AT207" s="162" t="s">
        <v>121</v>
      </c>
      <c r="AU207" s="162" t="s">
        <v>126</v>
      </c>
      <c r="AY207" s="16" t="s">
        <v>119</v>
      </c>
      <c r="BE207" s="163">
        <f>IF(N207="základná",J207,0)</f>
        <v>0</v>
      </c>
      <c r="BF207" s="163">
        <f>IF(N207="znížená",J207,0)</f>
        <v>0</v>
      </c>
      <c r="BG207" s="163">
        <f>IF(N207="zákl. prenesená",J207,0)</f>
        <v>0</v>
      </c>
      <c r="BH207" s="163">
        <f>IF(N207="zníž. prenesená",J207,0)</f>
        <v>0</v>
      </c>
      <c r="BI207" s="163">
        <f>IF(N207="nulová",J207,0)</f>
        <v>0</v>
      </c>
      <c r="BJ207" s="16" t="s">
        <v>126</v>
      </c>
      <c r="BK207" s="163">
        <f>ROUND(I207*H207,2)</f>
        <v>0</v>
      </c>
      <c r="BL207" s="16" t="s">
        <v>196</v>
      </c>
      <c r="BM207" s="162" t="s">
        <v>525</v>
      </c>
    </row>
    <row r="208" spans="1:65" s="2" customFormat="1" ht="16.5" customHeight="1">
      <c r="A208" s="31"/>
      <c r="B208" s="149"/>
      <c r="C208" s="186" t="s">
        <v>284</v>
      </c>
      <c r="D208" s="186" t="s">
        <v>488</v>
      </c>
      <c r="E208" s="187" t="s">
        <v>526</v>
      </c>
      <c r="F208" s="188" t="s">
        <v>527</v>
      </c>
      <c r="G208" s="189" t="s">
        <v>124</v>
      </c>
      <c r="H208" s="190">
        <v>34.052</v>
      </c>
      <c r="I208" s="191"/>
      <c r="J208" s="192">
        <f>ROUND(I208*H208,2)</f>
        <v>0</v>
      </c>
      <c r="K208" s="193"/>
      <c r="L208" s="194"/>
      <c r="M208" s="195" t="s">
        <v>1</v>
      </c>
      <c r="N208" s="196" t="s">
        <v>39</v>
      </c>
      <c r="O208" s="60"/>
      <c r="P208" s="160">
        <f>O208*H208</f>
        <v>0</v>
      </c>
      <c r="Q208" s="160">
        <v>0</v>
      </c>
      <c r="R208" s="160">
        <f>Q208*H208</f>
        <v>0</v>
      </c>
      <c r="S208" s="160">
        <v>0</v>
      </c>
      <c r="T208" s="161">
        <f>S208*H208</f>
        <v>0</v>
      </c>
      <c r="U208" s="31"/>
      <c r="V208" s="31"/>
      <c r="W208" s="31"/>
      <c r="X208" s="31"/>
      <c r="Y208" s="31"/>
      <c r="Z208" s="31"/>
      <c r="AA208" s="31"/>
      <c r="AB208" s="31"/>
      <c r="AC208" s="31"/>
      <c r="AD208" s="31"/>
      <c r="AE208" s="31"/>
      <c r="AR208" s="162" t="s">
        <v>279</v>
      </c>
      <c r="AT208" s="162" t="s">
        <v>488</v>
      </c>
      <c r="AU208" s="162" t="s">
        <v>126</v>
      </c>
      <c r="AY208" s="16" t="s">
        <v>119</v>
      </c>
      <c r="BE208" s="163">
        <f>IF(N208="základná",J208,0)</f>
        <v>0</v>
      </c>
      <c r="BF208" s="163">
        <f>IF(N208="znížená",J208,0)</f>
        <v>0</v>
      </c>
      <c r="BG208" s="163">
        <f>IF(N208="zákl. prenesená",J208,0)</f>
        <v>0</v>
      </c>
      <c r="BH208" s="163">
        <f>IF(N208="zníž. prenesená",J208,0)</f>
        <v>0</v>
      </c>
      <c r="BI208" s="163">
        <f>IF(N208="nulová",J208,0)</f>
        <v>0</v>
      </c>
      <c r="BJ208" s="16" t="s">
        <v>126</v>
      </c>
      <c r="BK208" s="163">
        <f>ROUND(I208*H208,2)</f>
        <v>0</v>
      </c>
      <c r="BL208" s="16" t="s">
        <v>196</v>
      </c>
      <c r="BM208" s="162" t="s">
        <v>528</v>
      </c>
    </row>
    <row r="209" spans="1:65" s="13" customFormat="1">
      <c r="B209" s="164"/>
      <c r="D209" s="165" t="s">
        <v>157</v>
      </c>
      <c r="E209" s="166" t="s">
        <v>1</v>
      </c>
      <c r="F209" s="167" t="s">
        <v>529</v>
      </c>
      <c r="H209" s="168">
        <v>34.052</v>
      </c>
      <c r="I209" s="169"/>
      <c r="L209" s="164"/>
      <c r="M209" s="170"/>
      <c r="N209" s="171"/>
      <c r="O209" s="171"/>
      <c r="P209" s="171"/>
      <c r="Q209" s="171"/>
      <c r="R209" s="171"/>
      <c r="S209" s="171"/>
      <c r="T209" s="172"/>
      <c r="AT209" s="166" t="s">
        <v>157</v>
      </c>
      <c r="AU209" s="166" t="s">
        <v>126</v>
      </c>
      <c r="AV209" s="13" t="s">
        <v>126</v>
      </c>
      <c r="AW209" s="13" t="s">
        <v>29</v>
      </c>
      <c r="AX209" s="13" t="s">
        <v>73</v>
      </c>
      <c r="AY209" s="166" t="s">
        <v>119</v>
      </c>
    </row>
    <row r="210" spans="1:65" s="14" customFormat="1">
      <c r="B210" s="173"/>
      <c r="D210" s="165" t="s">
        <v>157</v>
      </c>
      <c r="E210" s="174" t="s">
        <v>1</v>
      </c>
      <c r="F210" s="175" t="s">
        <v>159</v>
      </c>
      <c r="H210" s="176">
        <v>34.052</v>
      </c>
      <c r="I210" s="177"/>
      <c r="L210" s="173"/>
      <c r="M210" s="178"/>
      <c r="N210" s="179"/>
      <c r="O210" s="179"/>
      <c r="P210" s="179"/>
      <c r="Q210" s="179"/>
      <c r="R210" s="179"/>
      <c r="S210" s="179"/>
      <c r="T210" s="180"/>
      <c r="AT210" s="174" t="s">
        <v>157</v>
      </c>
      <c r="AU210" s="174" t="s">
        <v>126</v>
      </c>
      <c r="AV210" s="14" t="s">
        <v>125</v>
      </c>
      <c r="AW210" s="14" t="s">
        <v>29</v>
      </c>
      <c r="AX210" s="14" t="s">
        <v>80</v>
      </c>
      <c r="AY210" s="174" t="s">
        <v>119</v>
      </c>
    </row>
    <row r="211" spans="1:65" s="12" customFormat="1" ht="22.9" customHeight="1">
      <c r="B211" s="136"/>
      <c r="D211" s="137" t="s">
        <v>72</v>
      </c>
      <c r="E211" s="147" t="s">
        <v>530</v>
      </c>
      <c r="F211" s="147" t="s">
        <v>531</v>
      </c>
      <c r="I211" s="139"/>
      <c r="J211" s="148">
        <f>BK211</f>
        <v>0</v>
      </c>
      <c r="L211" s="136"/>
      <c r="M211" s="141"/>
      <c r="N211" s="142"/>
      <c r="O211" s="142"/>
      <c r="P211" s="143">
        <f>SUM(P212:P233)</f>
        <v>0</v>
      </c>
      <c r="Q211" s="142"/>
      <c r="R211" s="143">
        <f>SUM(R212:R233)</f>
        <v>0</v>
      </c>
      <c r="S211" s="142"/>
      <c r="T211" s="144">
        <f>SUM(T212:T233)</f>
        <v>0</v>
      </c>
      <c r="AR211" s="137" t="s">
        <v>126</v>
      </c>
      <c r="AT211" s="145" t="s">
        <v>72</v>
      </c>
      <c r="AU211" s="145" t="s">
        <v>80</v>
      </c>
      <c r="AY211" s="137" t="s">
        <v>119</v>
      </c>
      <c r="BK211" s="146">
        <f>SUM(BK212:BK233)</f>
        <v>0</v>
      </c>
    </row>
    <row r="212" spans="1:65" s="2" customFormat="1" ht="24.2" customHeight="1">
      <c r="A212" s="31"/>
      <c r="B212" s="149"/>
      <c r="C212" s="150" t="s">
        <v>288</v>
      </c>
      <c r="D212" s="150" t="s">
        <v>121</v>
      </c>
      <c r="E212" s="151" t="s">
        <v>532</v>
      </c>
      <c r="F212" s="152" t="s">
        <v>533</v>
      </c>
      <c r="G212" s="153" t="s">
        <v>124</v>
      </c>
      <c r="H212" s="154">
        <v>325.5</v>
      </c>
      <c r="I212" s="155"/>
      <c r="J212" s="156">
        <f>ROUND(I212*H212,2)</f>
        <v>0</v>
      </c>
      <c r="K212" s="157"/>
      <c r="L212" s="32"/>
      <c r="M212" s="158" t="s">
        <v>1</v>
      </c>
      <c r="N212" s="159" t="s">
        <v>39</v>
      </c>
      <c r="O212" s="60"/>
      <c r="P212" s="160">
        <f>O212*H212</f>
        <v>0</v>
      </c>
      <c r="Q212" s="160">
        <v>0</v>
      </c>
      <c r="R212" s="160">
        <f>Q212*H212</f>
        <v>0</v>
      </c>
      <c r="S212" s="160">
        <v>0</v>
      </c>
      <c r="T212" s="161">
        <f>S212*H212</f>
        <v>0</v>
      </c>
      <c r="U212" s="31"/>
      <c r="V212" s="31"/>
      <c r="W212" s="31"/>
      <c r="X212" s="31"/>
      <c r="Y212" s="31"/>
      <c r="Z212" s="31"/>
      <c r="AA212" s="31"/>
      <c r="AB212" s="31"/>
      <c r="AC212" s="31"/>
      <c r="AD212" s="31"/>
      <c r="AE212" s="31"/>
      <c r="AR212" s="162" t="s">
        <v>196</v>
      </c>
      <c r="AT212" s="162" t="s">
        <v>121</v>
      </c>
      <c r="AU212" s="162" t="s">
        <v>126</v>
      </c>
      <c r="AY212" s="16" t="s">
        <v>119</v>
      </c>
      <c r="BE212" s="163">
        <f>IF(N212="základná",J212,0)</f>
        <v>0</v>
      </c>
      <c r="BF212" s="163">
        <f>IF(N212="znížená",J212,0)</f>
        <v>0</v>
      </c>
      <c r="BG212" s="163">
        <f>IF(N212="zákl. prenesená",J212,0)</f>
        <v>0</v>
      </c>
      <c r="BH212" s="163">
        <f>IF(N212="zníž. prenesená",J212,0)</f>
        <v>0</v>
      </c>
      <c r="BI212" s="163">
        <f>IF(N212="nulová",J212,0)</f>
        <v>0</v>
      </c>
      <c r="BJ212" s="16" t="s">
        <v>126</v>
      </c>
      <c r="BK212" s="163">
        <f>ROUND(I212*H212,2)</f>
        <v>0</v>
      </c>
      <c r="BL212" s="16" t="s">
        <v>196</v>
      </c>
      <c r="BM212" s="162" t="s">
        <v>534</v>
      </c>
    </row>
    <row r="213" spans="1:65" s="13" customFormat="1">
      <c r="B213" s="164"/>
      <c r="D213" s="165" t="s">
        <v>157</v>
      </c>
      <c r="E213" s="166" t="s">
        <v>1</v>
      </c>
      <c r="F213" s="167" t="s">
        <v>535</v>
      </c>
      <c r="H213" s="168">
        <v>162.75</v>
      </c>
      <c r="I213" s="169"/>
      <c r="L213" s="164"/>
      <c r="M213" s="170"/>
      <c r="N213" s="171"/>
      <c r="O213" s="171"/>
      <c r="P213" s="171"/>
      <c r="Q213" s="171"/>
      <c r="R213" s="171"/>
      <c r="S213" s="171"/>
      <c r="T213" s="172"/>
      <c r="AT213" s="166" t="s">
        <v>157</v>
      </c>
      <c r="AU213" s="166" t="s">
        <v>126</v>
      </c>
      <c r="AV213" s="13" t="s">
        <v>126</v>
      </c>
      <c r="AW213" s="13" t="s">
        <v>29</v>
      </c>
      <c r="AX213" s="13" t="s">
        <v>73</v>
      </c>
      <c r="AY213" s="166" t="s">
        <v>119</v>
      </c>
    </row>
    <row r="214" spans="1:65" s="13" customFormat="1">
      <c r="B214" s="164"/>
      <c r="D214" s="165" t="s">
        <v>157</v>
      </c>
      <c r="E214" s="166" t="s">
        <v>1</v>
      </c>
      <c r="F214" s="167" t="s">
        <v>535</v>
      </c>
      <c r="H214" s="168">
        <v>162.75</v>
      </c>
      <c r="I214" s="169"/>
      <c r="L214" s="164"/>
      <c r="M214" s="170"/>
      <c r="N214" s="171"/>
      <c r="O214" s="171"/>
      <c r="P214" s="171"/>
      <c r="Q214" s="171"/>
      <c r="R214" s="171"/>
      <c r="S214" s="171"/>
      <c r="T214" s="172"/>
      <c r="AT214" s="166" t="s">
        <v>157</v>
      </c>
      <c r="AU214" s="166" t="s">
        <v>126</v>
      </c>
      <c r="AV214" s="13" t="s">
        <v>126</v>
      </c>
      <c r="AW214" s="13" t="s">
        <v>29</v>
      </c>
      <c r="AX214" s="13" t="s">
        <v>73</v>
      </c>
      <c r="AY214" s="166" t="s">
        <v>119</v>
      </c>
    </row>
    <row r="215" spans="1:65" s="14" customFormat="1">
      <c r="B215" s="173"/>
      <c r="D215" s="165" t="s">
        <v>157</v>
      </c>
      <c r="E215" s="174" t="s">
        <v>1</v>
      </c>
      <c r="F215" s="175" t="s">
        <v>159</v>
      </c>
      <c r="H215" s="176">
        <v>325.5</v>
      </c>
      <c r="I215" s="177"/>
      <c r="L215" s="173"/>
      <c r="M215" s="178"/>
      <c r="N215" s="179"/>
      <c r="O215" s="179"/>
      <c r="P215" s="179"/>
      <c r="Q215" s="179"/>
      <c r="R215" s="179"/>
      <c r="S215" s="179"/>
      <c r="T215" s="180"/>
      <c r="AT215" s="174" t="s">
        <v>157</v>
      </c>
      <c r="AU215" s="174" t="s">
        <v>126</v>
      </c>
      <c r="AV215" s="14" t="s">
        <v>125</v>
      </c>
      <c r="AW215" s="14" t="s">
        <v>29</v>
      </c>
      <c r="AX215" s="14" t="s">
        <v>80</v>
      </c>
      <c r="AY215" s="174" t="s">
        <v>119</v>
      </c>
    </row>
    <row r="216" spans="1:65" s="2" customFormat="1" ht="24.2" customHeight="1">
      <c r="A216" s="31"/>
      <c r="B216" s="149"/>
      <c r="C216" s="186" t="s">
        <v>294</v>
      </c>
      <c r="D216" s="186" t="s">
        <v>488</v>
      </c>
      <c r="E216" s="187" t="s">
        <v>536</v>
      </c>
      <c r="F216" s="188" t="s">
        <v>537</v>
      </c>
      <c r="G216" s="189" t="s">
        <v>124</v>
      </c>
      <c r="H216" s="190">
        <v>332.01</v>
      </c>
      <c r="I216" s="191"/>
      <c r="J216" s="192">
        <f>ROUND(I216*H216,2)</f>
        <v>0</v>
      </c>
      <c r="K216" s="193"/>
      <c r="L216" s="194"/>
      <c r="M216" s="195" t="s">
        <v>1</v>
      </c>
      <c r="N216" s="196" t="s">
        <v>39</v>
      </c>
      <c r="O216" s="60"/>
      <c r="P216" s="160">
        <f>O216*H216</f>
        <v>0</v>
      </c>
      <c r="Q216" s="160">
        <v>0</v>
      </c>
      <c r="R216" s="160">
        <f>Q216*H216</f>
        <v>0</v>
      </c>
      <c r="S216" s="160">
        <v>0</v>
      </c>
      <c r="T216" s="161">
        <f>S216*H216</f>
        <v>0</v>
      </c>
      <c r="U216" s="31"/>
      <c r="V216" s="31"/>
      <c r="W216" s="31"/>
      <c r="X216" s="31"/>
      <c r="Y216" s="31"/>
      <c r="Z216" s="31"/>
      <c r="AA216" s="31"/>
      <c r="AB216" s="31"/>
      <c r="AC216" s="31"/>
      <c r="AD216" s="31"/>
      <c r="AE216" s="31"/>
      <c r="AR216" s="162" t="s">
        <v>279</v>
      </c>
      <c r="AT216" s="162" t="s">
        <v>488</v>
      </c>
      <c r="AU216" s="162" t="s">
        <v>126</v>
      </c>
      <c r="AY216" s="16" t="s">
        <v>119</v>
      </c>
      <c r="BE216" s="163">
        <f>IF(N216="základná",J216,0)</f>
        <v>0</v>
      </c>
      <c r="BF216" s="163">
        <f>IF(N216="znížená",J216,0)</f>
        <v>0</v>
      </c>
      <c r="BG216" s="163">
        <f>IF(N216="zákl. prenesená",J216,0)</f>
        <v>0</v>
      </c>
      <c r="BH216" s="163">
        <f>IF(N216="zníž. prenesená",J216,0)</f>
        <v>0</v>
      </c>
      <c r="BI216" s="163">
        <f>IF(N216="nulová",J216,0)</f>
        <v>0</v>
      </c>
      <c r="BJ216" s="16" t="s">
        <v>126</v>
      </c>
      <c r="BK216" s="163">
        <f>ROUND(I216*H216,2)</f>
        <v>0</v>
      </c>
      <c r="BL216" s="16" t="s">
        <v>196</v>
      </c>
      <c r="BM216" s="162" t="s">
        <v>538</v>
      </c>
    </row>
    <row r="217" spans="1:65" s="13" customFormat="1">
      <c r="B217" s="164"/>
      <c r="D217" s="165" t="s">
        <v>157</v>
      </c>
      <c r="E217" s="166" t="s">
        <v>1</v>
      </c>
      <c r="F217" s="167" t="s">
        <v>539</v>
      </c>
      <c r="H217" s="168">
        <v>325.5</v>
      </c>
      <c r="I217" s="169"/>
      <c r="L217" s="164"/>
      <c r="M217" s="170"/>
      <c r="N217" s="171"/>
      <c r="O217" s="171"/>
      <c r="P217" s="171"/>
      <c r="Q217" s="171"/>
      <c r="R217" s="171"/>
      <c r="S217" s="171"/>
      <c r="T217" s="172"/>
      <c r="AT217" s="166" t="s">
        <v>157</v>
      </c>
      <c r="AU217" s="166" t="s">
        <v>126</v>
      </c>
      <c r="AV217" s="13" t="s">
        <v>126</v>
      </c>
      <c r="AW217" s="13" t="s">
        <v>29</v>
      </c>
      <c r="AX217" s="13" t="s">
        <v>73</v>
      </c>
      <c r="AY217" s="166" t="s">
        <v>119</v>
      </c>
    </row>
    <row r="218" spans="1:65" s="14" customFormat="1">
      <c r="B218" s="173"/>
      <c r="D218" s="165" t="s">
        <v>157</v>
      </c>
      <c r="E218" s="174" t="s">
        <v>1</v>
      </c>
      <c r="F218" s="175" t="s">
        <v>159</v>
      </c>
      <c r="H218" s="176">
        <v>325.5</v>
      </c>
      <c r="I218" s="177"/>
      <c r="L218" s="173"/>
      <c r="M218" s="178"/>
      <c r="N218" s="179"/>
      <c r="O218" s="179"/>
      <c r="P218" s="179"/>
      <c r="Q218" s="179"/>
      <c r="R218" s="179"/>
      <c r="S218" s="179"/>
      <c r="T218" s="180"/>
      <c r="AT218" s="174" t="s">
        <v>157</v>
      </c>
      <c r="AU218" s="174" t="s">
        <v>126</v>
      </c>
      <c r="AV218" s="14" t="s">
        <v>125</v>
      </c>
      <c r="AW218" s="14" t="s">
        <v>29</v>
      </c>
      <c r="AX218" s="14" t="s">
        <v>73</v>
      </c>
      <c r="AY218" s="174" t="s">
        <v>119</v>
      </c>
    </row>
    <row r="219" spans="1:65" s="13" customFormat="1">
      <c r="B219" s="164"/>
      <c r="D219" s="165" t="s">
        <v>157</v>
      </c>
      <c r="E219" s="166" t="s">
        <v>1</v>
      </c>
      <c r="F219" s="167" t="s">
        <v>540</v>
      </c>
      <c r="H219" s="168">
        <v>332.01</v>
      </c>
      <c r="I219" s="169"/>
      <c r="L219" s="164"/>
      <c r="M219" s="170"/>
      <c r="N219" s="171"/>
      <c r="O219" s="171"/>
      <c r="P219" s="171"/>
      <c r="Q219" s="171"/>
      <c r="R219" s="171"/>
      <c r="S219" s="171"/>
      <c r="T219" s="172"/>
      <c r="AT219" s="166" t="s">
        <v>157</v>
      </c>
      <c r="AU219" s="166" t="s">
        <v>126</v>
      </c>
      <c r="AV219" s="13" t="s">
        <v>126</v>
      </c>
      <c r="AW219" s="13" t="s">
        <v>29</v>
      </c>
      <c r="AX219" s="13" t="s">
        <v>73</v>
      </c>
      <c r="AY219" s="166" t="s">
        <v>119</v>
      </c>
    </row>
    <row r="220" spans="1:65" s="14" customFormat="1">
      <c r="B220" s="173"/>
      <c r="D220" s="165" t="s">
        <v>157</v>
      </c>
      <c r="E220" s="174" t="s">
        <v>1</v>
      </c>
      <c r="F220" s="175" t="s">
        <v>159</v>
      </c>
      <c r="H220" s="176">
        <v>332.01</v>
      </c>
      <c r="I220" s="177"/>
      <c r="L220" s="173"/>
      <c r="M220" s="178"/>
      <c r="N220" s="179"/>
      <c r="O220" s="179"/>
      <c r="P220" s="179"/>
      <c r="Q220" s="179"/>
      <c r="R220" s="179"/>
      <c r="S220" s="179"/>
      <c r="T220" s="180"/>
      <c r="AT220" s="174" t="s">
        <v>157</v>
      </c>
      <c r="AU220" s="174" t="s">
        <v>126</v>
      </c>
      <c r="AV220" s="14" t="s">
        <v>125</v>
      </c>
      <c r="AW220" s="14" t="s">
        <v>29</v>
      </c>
      <c r="AX220" s="14" t="s">
        <v>80</v>
      </c>
      <c r="AY220" s="174" t="s">
        <v>119</v>
      </c>
    </row>
    <row r="221" spans="1:65" s="2" customFormat="1" ht="24.2" customHeight="1">
      <c r="A221" s="31"/>
      <c r="B221" s="149"/>
      <c r="C221" s="150" t="s">
        <v>301</v>
      </c>
      <c r="D221" s="150" t="s">
        <v>121</v>
      </c>
      <c r="E221" s="151" t="s">
        <v>541</v>
      </c>
      <c r="F221" s="152" t="s">
        <v>542</v>
      </c>
      <c r="G221" s="153" t="s">
        <v>124</v>
      </c>
      <c r="H221" s="154">
        <v>117.19</v>
      </c>
      <c r="I221" s="155"/>
      <c r="J221" s="156">
        <f>ROUND(I221*H221,2)</f>
        <v>0</v>
      </c>
      <c r="K221" s="157"/>
      <c r="L221" s="32"/>
      <c r="M221" s="158" t="s">
        <v>1</v>
      </c>
      <c r="N221" s="159" t="s">
        <v>39</v>
      </c>
      <c r="O221" s="60"/>
      <c r="P221" s="160">
        <f>O221*H221</f>
        <v>0</v>
      </c>
      <c r="Q221" s="160">
        <v>0</v>
      </c>
      <c r="R221" s="160">
        <f>Q221*H221</f>
        <v>0</v>
      </c>
      <c r="S221" s="160">
        <v>0</v>
      </c>
      <c r="T221" s="161">
        <f>S221*H221</f>
        <v>0</v>
      </c>
      <c r="U221" s="31"/>
      <c r="V221" s="31"/>
      <c r="W221" s="31"/>
      <c r="X221" s="31"/>
      <c r="Y221" s="31"/>
      <c r="Z221" s="31"/>
      <c r="AA221" s="31"/>
      <c r="AB221" s="31"/>
      <c r="AC221" s="31"/>
      <c r="AD221" s="31"/>
      <c r="AE221" s="31"/>
      <c r="AR221" s="162" t="s">
        <v>196</v>
      </c>
      <c r="AT221" s="162" t="s">
        <v>121</v>
      </c>
      <c r="AU221" s="162" t="s">
        <v>126</v>
      </c>
      <c r="AY221" s="16" t="s">
        <v>119</v>
      </c>
      <c r="BE221" s="163">
        <f>IF(N221="základná",J221,0)</f>
        <v>0</v>
      </c>
      <c r="BF221" s="163">
        <f>IF(N221="znížená",J221,0)</f>
        <v>0</v>
      </c>
      <c r="BG221" s="163">
        <f>IF(N221="zákl. prenesená",J221,0)</f>
        <v>0</v>
      </c>
      <c r="BH221" s="163">
        <f>IF(N221="zníž. prenesená",J221,0)</f>
        <v>0</v>
      </c>
      <c r="BI221" s="163">
        <f>IF(N221="nulová",J221,0)</f>
        <v>0</v>
      </c>
      <c r="BJ221" s="16" t="s">
        <v>126</v>
      </c>
      <c r="BK221" s="163">
        <f>ROUND(I221*H221,2)</f>
        <v>0</v>
      </c>
      <c r="BL221" s="16" t="s">
        <v>196</v>
      </c>
      <c r="BM221" s="162" t="s">
        <v>543</v>
      </c>
    </row>
    <row r="222" spans="1:65" s="13" customFormat="1">
      <c r="B222" s="164"/>
      <c r="D222" s="165" t="s">
        <v>157</v>
      </c>
      <c r="E222" s="166" t="s">
        <v>1</v>
      </c>
      <c r="F222" s="167" t="s">
        <v>444</v>
      </c>
      <c r="H222" s="168">
        <v>117.19</v>
      </c>
      <c r="I222" s="169"/>
      <c r="L222" s="164"/>
      <c r="M222" s="170"/>
      <c r="N222" s="171"/>
      <c r="O222" s="171"/>
      <c r="P222" s="171"/>
      <c r="Q222" s="171"/>
      <c r="R222" s="171"/>
      <c r="S222" s="171"/>
      <c r="T222" s="172"/>
      <c r="AT222" s="166" t="s">
        <v>157</v>
      </c>
      <c r="AU222" s="166" t="s">
        <v>126</v>
      </c>
      <c r="AV222" s="13" t="s">
        <v>126</v>
      </c>
      <c r="AW222" s="13" t="s">
        <v>29</v>
      </c>
      <c r="AX222" s="13" t="s">
        <v>73</v>
      </c>
      <c r="AY222" s="166" t="s">
        <v>119</v>
      </c>
    </row>
    <row r="223" spans="1:65" s="14" customFormat="1">
      <c r="B223" s="173"/>
      <c r="D223" s="165" t="s">
        <v>157</v>
      </c>
      <c r="E223" s="174" t="s">
        <v>1</v>
      </c>
      <c r="F223" s="175" t="s">
        <v>159</v>
      </c>
      <c r="H223" s="176">
        <v>117.19</v>
      </c>
      <c r="I223" s="177"/>
      <c r="L223" s="173"/>
      <c r="M223" s="178"/>
      <c r="N223" s="179"/>
      <c r="O223" s="179"/>
      <c r="P223" s="179"/>
      <c r="Q223" s="179"/>
      <c r="R223" s="179"/>
      <c r="S223" s="179"/>
      <c r="T223" s="180"/>
      <c r="AT223" s="174" t="s">
        <v>157</v>
      </c>
      <c r="AU223" s="174" t="s">
        <v>126</v>
      </c>
      <c r="AV223" s="14" t="s">
        <v>125</v>
      </c>
      <c r="AW223" s="14" t="s">
        <v>29</v>
      </c>
      <c r="AX223" s="14" t="s">
        <v>80</v>
      </c>
      <c r="AY223" s="174" t="s">
        <v>119</v>
      </c>
    </row>
    <row r="224" spans="1:65" s="2" customFormat="1" ht="16.5" customHeight="1">
      <c r="A224" s="31"/>
      <c r="B224" s="149"/>
      <c r="C224" s="186" t="s">
        <v>308</v>
      </c>
      <c r="D224" s="186" t="s">
        <v>488</v>
      </c>
      <c r="E224" s="187" t="s">
        <v>544</v>
      </c>
      <c r="F224" s="188" t="s">
        <v>545</v>
      </c>
      <c r="G224" s="189" t="s">
        <v>124</v>
      </c>
      <c r="H224" s="190">
        <v>121.878</v>
      </c>
      <c r="I224" s="191"/>
      <c r="J224" s="192">
        <f>ROUND(I224*H224,2)</f>
        <v>0</v>
      </c>
      <c r="K224" s="193"/>
      <c r="L224" s="194"/>
      <c r="M224" s="195" t="s">
        <v>1</v>
      </c>
      <c r="N224" s="196" t="s">
        <v>39</v>
      </c>
      <c r="O224" s="60"/>
      <c r="P224" s="160">
        <f>O224*H224</f>
        <v>0</v>
      </c>
      <c r="Q224" s="160">
        <v>0</v>
      </c>
      <c r="R224" s="160">
        <f>Q224*H224</f>
        <v>0</v>
      </c>
      <c r="S224" s="160">
        <v>0</v>
      </c>
      <c r="T224" s="161">
        <f>S224*H224</f>
        <v>0</v>
      </c>
      <c r="U224" s="31"/>
      <c r="V224" s="31"/>
      <c r="W224" s="31"/>
      <c r="X224" s="31"/>
      <c r="Y224" s="31"/>
      <c r="Z224" s="31"/>
      <c r="AA224" s="31"/>
      <c r="AB224" s="31"/>
      <c r="AC224" s="31"/>
      <c r="AD224" s="31"/>
      <c r="AE224" s="31"/>
      <c r="AR224" s="162" t="s">
        <v>279</v>
      </c>
      <c r="AT224" s="162" t="s">
        <v>488</v>
      </c>
      <c r="AU224" s="162" t="s">
        <v>126</v>
      </c>
      <c r="AY224" s="16" t="s">
        <v>119</v>
      </c>
      <c r="BE224" s="163">
        <f>IF(N224="základná",J224,0)</f>
        <v>0</v>
      </c>
      <c r="BF224" s="163">
        <f>IF(N224="znížená",J224,0)</f>
        <v>0</v>
      </c>
      <c r="BG224" s="163">
        <f>IF(N224="zákl. prenesená",J224,0)</f>
        <v>0</v>
      </c>
      <c r="BH224" s="163">
        <f>IF(N224="zníž. prenesená",J224,0)</f>
        <v>0</v>
      </c>
      <c r="BI224" s="163">
        <f>IF(N224="nulová",J224,0)</f>
        <v>0</v>
      </c>
      <c r="BJ224" s="16" t="s">
        <v>126</v>
      </c>
      <c r="BK224" s="163">
        <f>ROUND(I224*H224,2)</f>
        <v>0</v>
      </c>
      <c r="BL224" s="16" t="s">
        <v>196</v>
      </c>
      <c r="BM224" s="162" t="s">
        <v>546</v>
      </c>
    </row>
    <row r="225" spans="1:65" s="13" customFormat="1">
      <c r="B225" s="164"/>
      <c r="D225" s="165" t="s">
        <v>157</v>
      </c>
      <c r="E225" s="166" t="s">
        <v>1</v>
      </c>
      <c r="F225" s="167" t="s">
        <v>547</v>
      </c>
      <c r="H225" s="168">
        <v>121.878</v>
      </c>
      <c r="I225" s="169"/>
      <c r="L225" s="164"/>
      <c r="M225" s="170"/>
      <c r="N225" s="171"/>
      <c r="O225" s="171"/>
      <c r="P225" s="171"/>
      <c r="Q225" s="171"/>
      <c r="R225" s="171"/>
      <c r="S225" s="171"/>
      <c r="T225" s="172"/>
      <c r="AT225" s="166" t="s">
        <v>157</v>
      </c>
      <c r="AU225" s="166" t="s">
        <v>126</v>
      </c>
      <c r="AV225" s="13" t="s">
        <v>126</v>
      </c>
      <c r="AW225" s="13" t="s">
        <v>29</v>
      </c>
      <c r="AX225" s="13" t="s">
        <v>73</v>
      </c>
      <c r="AY225" s="166" t="s">
        <v>119</v>
      </c>
    </row>
    <row r="226" spans="1:65" s="14" customFormat="1">
      <c r="B226" s="173"/>
      <c r="D226" s="165" t="s">
        <v>157</v>
      </c>
      <c r="E226" s="174" t="s">
        <v>1</v>
      </c>
      <c r="F226" s="175" t="s">
        <v>159</v>
      </c>
      <c r="H226" s="176">
        <v>121.878</v>
      </c>
      <c r="I226" s="177"/>
      <c r="L226" s="173"/>
      <c r="M226" s="178"/>
      <c r="N226" s="179"/>
      <c r="O226" s="179"/>
      <c r="P226" s="179"/>
      <c r="Q226" s="179"/>
      <c r="R226" s="179"/>
      <c r="S226" s="179"/>
      <c r="T226" s="180"/>
      <c r="AT226" s="174" t="s">
        <v>157</v>
      </c>
      <c r="AU226" s="174" t="s">
        <v>126</v>
      </c>
      <c r="AV226" s="14" t="s">
        <v>125</v>
      </c>
      <c r="AW226" s="14" t="s">
        <v>29</v>
      </c>
      <c r="AX226" s="14" t="s">
        <v>80</v>
      </c>
      <c r="AY226" s="174" t="s">
        <v>119</v>
      </c>
    </row>
    <row r="227" spans="1:65" s="2" customFormat="1" ht="24.2" customHeight="1">
      <c r="A227" s="31"/>
      <c r="B227" s="149"/>
      <c r="C227" s="186" t="s">
        <v>312</v>
      </c>
      <c r="D227" s="186" t="s">
        <v>488</v>
      </c>
      <c r="E227" s="187" t="s">
        <v>548</v>
      </c>
      <c r="F227" s="188" t="s">
        <v>549</v>
      </c>
      <c r="G227" s="189" t="s">
        <v>124</v>
      </c>
      <c r="H227" s="190">
        <v>121.878</v>
      </c>
      <c r="I227" s="191"/>
      <c r="J227" s="192">
        <f>ROUND(I227*H227,2)</f>
        <v>0</v>
      </c>
      <c r="K227" s="193"/>
      <c r="L227" s="194"/>
      <c r="M227" s="195" t="s">
        <v>1</v>
      </c>
      <c r="N227" s="196" t="s">
        <v>39</v>
      </c>
      <c r="O227" s="60"/>
      <c r="P227" s="160">
        <f>O227*H227</f>
        <v>0</v>
      </c>
      <c r="Q227" s="160">
        <v>0</v>
      </c>
      <c r="R227" s="160">
        <f>Q227*H227</f>
        <v>0</v>
      </c>
      <c r="S227" s="160">
        <v>0</v>
      </c>
      <c r="T227" s="161">
        <f>S227*H227</f>
        <v>0</v>
      </c>
      <c r="U227" s="31"/>
      <c r="V227" s="31"/>
      <c r="W227" s="31"/>
      <c r="X227" s="31"/>
      <c r="Y227" s="31"/>
      <c r="Z227" s="31"/>
      <c r="AA227" s="31"/>
      <c r="AB227" s="31"/>
      <c r="AC227" s="31"/>
      <c r="AD227" s="31"/>
      <c r="AE227" s="31"/>
      <c r="AR227" s="162" t="s">
        <v>279</v>
      </c>
      <c r="AT227" s="162" t="s">
        <v>488</v>
      </c>
      <c r="AU227" s="162" t="s">
        <v>126</v>
      </c>
      <c r="AY227" s="16" t="s">
        <v>119</v>
      </c>
      <c r="BE227" s="163">
        <f>IF(N227="základná",J227,0)</f>
        <v>0</v>
      </c>
      <c r="BF227" s="163">
        <f>IF(N227="znížená",J227,0)</f>
        <v>0</v>
      </c>
      <c r="BG227" s="163">
        <f>IF(N227="zákl. prenesená",J227,0)</f>
        <v>0</v>
      </c>
      <c r="BH227" s="163">
        <f>IF(N227="zníž. prenesená",J227,0)</f>
        <v>0</v>
      </c>
      <c r="BI227" s="163">
        <f>IF(N227="nulová",J227,0)</f>
        <v>0</v>
      </c>
      <c r="BJ227" s="16" t="s">
        <v>126</v>
      </c>
      <c r="BK227" s="163">
        <f>ROUND(I227*H227,2)</f>
        <v>0</v>
      </c>
      <c r="BL227" s="16" t="s">
        <v>196</v>
      </c>
      <c r="BM227" s="162" t="s">
        <v>550</v>
      </c>
    </row>
    <row r="228" spans="1:65" s="13" customFormat="1">
      <c r="B228" s="164"/>
      <c r="D228" s="165" t="s">
        <v>157</v>
      </c>
      <c r="E228" s="166" t="s">
        <v>1</v>
      </c>
      <c r="F228" s="167" t="s">
        <v>547</v>
      </c>
      <c r="H228" s="168">
        <v>121.878</v>
      </c>
      <c r="I228" s="169"/>
      <c r="L228" s="164"/>
      <c r="M228" s="170"/>
      <c r="N228" s="171"/>
      <c r="O228" s="171"/>
      <c r="P228" s="171"/>
      <c r="Q228" s="171"/>
      <c r="R228" s="171"/>
      <c r="S228" s="171"/>
      <c r="T228" s="172"/>
      <c r="AT228" s="166" t="s">
        <v>157</v>
      </c>
      <c r="AU228" s="166" t="s">
        <v>126</v>
      </c>
      <c r="AV228" s="13" t="s">
        <v>126</v>
      </c>
      <c r="AW228" s="13" t="s">
        <v>29</v>
      </c>
      <c r="AX228" s="13" t="s">
        <v>73</v>
      </c>
      <c r="AY228" s="166" t="s">
        <v>119</v>
      </c>
    </row>
    <row r="229" spans="1:65" s="14" customFormat="1">
      <c r="B229" s="173"/>
      <c r="D229" s="165" t="s">
        <v>157</v>
      </c>
      <c r="E229" s="174" t="s">
        <v>1</v>
      </c>
      <c r="F229" s="175" t="s">
        <v>159</v>
      </c>
      <c r="H229" s="176">
        <v>121.878</v>
      </c>
      <c r="I229" s="177"/>
      <c r="L229" s="173"/>
      <c r="M229" s="178"/>
      <c r="N229" s="179"/>
      <c r="O229" s="179"/>
      <c r="P229" s="179"/>
      <c r="Q229" s="179"/>
      <c r="R229" s="179"/>
      <c r="S229" s="179"/>
      <c r="T229" s="180"/>
      <c r="AT229" s="174" t="s">
        <v>157</v>
      </c>
      <c r="AU229" s="174" t="s">
        <v>126</v>
      </c>
      <c r="AV229" s="14" t="s">
        <v>125</v>
      </c>
      <c r="AW229" s="14" t="s">
        <v>29</v>
      </c>
      <c r="AX229" s="14" t="s">
        <v>80</v>
      </c>
      <c r="AY229" s="174" t="s">
        <v>119</v>
      </c>
    </row>
    <row r="230" spans="1:65" s="2" customFormat="1" ht="24.2" customHeight="1">
      <c r="A230" s="31"/>
      <c r="B230" s="149"/>
      <c r="C230" s="150" t="s">
        <v>317</v>
      </c>
      <c r="D230" s="150" t="s">
        <v>121</v>
      </c>
      <c r="E230" s="151" t="s">
        <v>551</v>
      </c>
      <c r="F230" s="152" t="s">
        <v>552</v>
      </c>
      <c r="G230" s="153" t="s">
        <v>124</v>
      </c>
      <c r="H230" s="154">
        <v>20.04</v>
      </c>
      <c r="I230" s="155"/>
      <c r="J230" s="156">
        <f>ROUND(I230*H230,2)</f>
        <v>0</v>
      </c>
      <c r="K230" s="157"/>
      <c r="L230" s="32"/>
      <c r="M230" s="158" t="s">
        <v>1</v>
      </c>
      <c r="N230" s="159" t="s">
        <v>39</v>
      </c>
      <c r="O230" s="60"/>
      <c r="P230" s="160">
        <f>O230*H230</f>
        <v>0</v>
      </c>
      <c r="Q230" s="160">
        <v>0</v>
      </c>
      <c r="R230" s="160">
        <f>Q230*H230</f>
        <v>0</v>
      </c>
      <c r="S230" s="160">
        <v>0</v>
      </c>
      <c r="T230" s="161">
        <f>S230*H230</f>
        <v>0</v>
      </c>
      <c r="U230" s="31"/>
      <c r="V230" s="31"/>
      <c r="W230" s="31"/>
      <c r="X230" s="31"/>
      <c r="Y230" s="31"/>
      <c r="Z230" s="31"/>
      <c r="AA230" s="31"/>
      <c r="AB230" s="31"/>
      <c r="AC230" s="31"/>
      <c r="AD230" s="31"/>
      <c r="AE230" s="31"/>
      <c r="AR230" s="162" t="s">
        <v>196</v>
      </c>
      <c r="AT230" s="162" t="s">
        <v>121</v>
      </c>
      <c r="AU230" s="162" t="s">
        <v>126</v>
      </c>
      <c r="AY230" s="16" t="s">
        <v>119</v>
      </c>
      <c r="BE230" s="163">
        <f>IF(N230="základná",J230,0)</f>
        <v>0</v>
      </c>
      <c r="BF230" s="163">
        <f>IF(N230="znížená",J230,0)</f>
        <v>0</v>
      </c>
      <c r="BG230" s="163">
        <f>IF(N230="zákl. prenesená",J230,0)</f>
        <v>0</v>
      </c>
      <c r="BH230" s="163">
        <f>IF(N230="zníž. prenesená",J230,0)</f>
        <v>0</v>
      </c>
      <c r="BI230" s="163">
        <f>IF(N230="nulová",J230,0)</f>
        <v>0</v>
      </c>
      <c r="BJ230" s="16" t="s">
        <v>126</v>
      </c>
      <c r="BK230" s="163">
        <f>ROUND(I230*H230,2)</f>
        <v>0</v>
      </c>
      <c r="BL230" s="16" t="s">
        <v>196</v>
      </c>
      <c r="BM230" s="162" t="s">
        <v>553</v>
      </c>
    </row>
    <row r="231" spans="1:65" s="2" customFormat="1" ht="16.5" customHeight="1">
      <c r="A231" s="31"/>
      <c r="B231" s="149"/>
      <c r="C231" s="186" t="s">
        <v>323</v>
      </c>
      <c r="D231" s="186" t="s">
        <v>488</v>
      </c>
      <c r="E231" s="187" t="s">
        <v>554</v>
      </c>
      <c r="F231" s="188" t="s">
        <v>555</v>
      </c>
      <c r="G231" s="189" t="s">
        <v>124</v>
      </c>
      <c r="H231" s="190">
        <v>30.6</v>
      </c>
      <c r="I231" s="191"/>
      <c r="J231" s="192">
        <f>ROUND(I231*H231,2)</f>
        <v>0</v>
      </c>
      <c r="K231" s="193"/>
      <c r="L231" s="194"/>
      <c r="M231" s="195" t="s">
        <v>1</v>
      </c>
      <c r="N231" s="196" t="s">
        <v>39</v>
      </c>
      <c r="O231" s="60"/>
      <c r="P231" s="160">
        <f>O231*H231</f>
        <v>0</v>
      </c>
      <c r="Q231" s="160">
        <v>0</v>
      </c>
      <c r="R231" s="160">
        <f>Q231*H231</f>
        <v>0</v>
      </c>
      <c r="S231" s="160">
        <v>0</v>
      </c>
      <c r="T231" s="161">
        <f>S231*H231</f>
        <v>0</v>
      </c>
      <c r="U231" s="31"/>
      <c r="V231" s="31"/>
      <c r="W231" s="31"/>
      <c r="X231" s="31"/>
      <c r="Y231" s="31"/>
      <c r="Z231" s="31"/>
      <c r="AA231" s="31"/>
      <c r="AB231" s="31"/>
      <c r="AC231" s="31"/>
      <c r="AD231" s="31"/>
      <c r="AE231" s="31"/>
      <c r="AR231" s="162" t="s">
        <v>279</v>
      </c>
      <c r="AT231" s="162" t="s">
        <v>488</v>
      </c>
      <c r="AU231" s="162" t="s">
        <v>126</v>
      </c>
      <c r="AY231" s="16" t="s">
        <v>119</v>
      </c>
      <c r="BE231" s="163">
        <f>IF(N231="základná",J231,0)</f>
        <v>0</v>
      </c>
      <c r="BF231" s="163">
        <f>IF(N231="znížená",J231,0)</f>
        <v>0</v>
      </c>
      <c r="BG231" s="163">
        <f>IF(N231="zákl. prenesená",J231,0)</f>
        <v>0</v>
      </c>
      <c r="BH231" s="163">
        <f>IF(N231="zníž. prenesená",J231,0)</f>
        <v>0</v>
      </c>
      <c r="BI231" s="163">
        <f>IF(N231="nulová",J231,0)</f>
        <v>0</v>
      </c>
      <c r="BJ231" s="16" t="s">
        <v>126</v>
      </c>
      <c r="BK231" s="163">
        <f>ROUND(I231*H231,2)</f>
        <v>0</v>
      </c>
      <c r="BL231" s="16" t="s">
        <v>196</v>
      </c>
      <c r="BM231" s="162" t="s">
        <v>556</v>
      </c>
    </row>
    <row r="232" spans="1:65" s="13" customFormat="1">
      <c r="B232" s="164"/>
      <c r="D232" s="165" t="s">
        <v>157</v>
      </c>
      <c r="E232" s="166" t="s">
        <v>1</v>
      </c>
      <c r="F232" s="167" t="s">
        <v>557</v>
      </c>
      <c r="H232" s="168">
        <v>30.6</v>
      </c>
      <c r="I232" s="169"/>
      <c r="L232" s="164"/>
      <c r="M232" s="170"/>
      <c r="N232" s="171"/>
      <c r="O232" s="171"/>
      <c r="P232" s="171"/>
      <c r="Q232" s="171"/>
      <c r="R232" s="171"/>
      <c r="S232" s="171"/>
      <c r="T232" s="172"/>
      <c r="AT232" s="166" t="s">
        <v>157</v>
      </c>
      <c r="AU232" s="166" t="s">
        <v>126</v>
      </c>
      <c r="AV232" s="13" t="s">
        <v>126</v>
      </c>
      <c r="AW232" s="13" t="s">
        <v>29</v>
      </c>
      <c r="AX232" s="13" t="s">
        <v>73</v>
      </c>
      <c r="AY232" s="166" t="s">
        <v>119</v>
      </c>
    </row>
    <row r="233" spans="1:65" s="14" customFormat="1">
      <c r="B233" s="173"/>
      <c r="D233" s="165" t="s">
        <v>157</v>
      </c>
      <c r="E233" s="174" t="s">
        <v>1</v>
      </c>
      <c r="F233" s="175" t="s">
        <v>159</v>
      </c>
      <c r="H233" s="176">
        <v>30.6</v>
      </c>
      <c r="I233" s="177"/>
      <c r="L233" s="173"/>
      <c r="M233" s="178"/>
      <c r="N233" s="179"/>
      <c r="O233" s="179"/>
      <c r="P233" s="179"/>
      <c r="Q233" s="179"/>
      <c r="R233" s="179"/>
      <c r="S233" s="179"/>
      <c r="T233" s="180"/>
      <c r="AT233" s="174" t="s">
        <v>157</v>
      </c>
      <c r="AU233" s="174" t="s">
        <v>126</v>
      </c>
      <c r="AV233" s="14" t="s">
        <v>125</v>
      </c>
      <c r="AW233" s="14" t="s">
        <v>29</v>
      </c>
      <c r="AX233" s="14" t="s">
        <v>80</v>
      </c>
      <c r="AY233" s="174" t="s">
        <v>119</v>
      </c>
    </row>
    <row r="234" spans="1:65" s="12" customFormat="1" ht="22.9" customHeight="1">
      <c r="B234" s="136"/>
      <c r="D234" s="137" t="s">
        <v>72</v>
      </c>
      <c r="E234" s="147" t="s">
        <v>277</v>
      </c>
      <c r="F234" s="147" t="s">
        <v>278</v>
      </c>
      <c r="I234" s="139"/>
      <c r="J234" s="148">
        <f>BK234</f>
        <v>0</v>
      </c>
      <c r="L234" s="136"/>
      <c r="M234" s="141"/>
      <c r="N234" s="142"/>
      <c r="O234" s="142"/>
      <c r="P234" s="143">
        <f>SUM(P235:P240)</f>
        <v>0</v>
      </c>
      <c r="Q234" s="142"/>
      <c r="R234" s="143">
        <f>SUM(R235:R240)</f>
        <v>0</v>
      </c>
      <c r="S234" s="142"/>
      <c r="T234" s="144">
        <f>SUM(T235:T240)</f>
        <v>0</v>
      </c>
      <c r="AR234" s="137" t="s">
        <v>126</v>
      </c>
      <c r="AT234" s="145" t="s">
        <v>72</v>
      </c>
      <c r="AU234" s="145" t="s">
        <v>80</v>
      </c>
      <c r="AY234" s="137" t="s">
        <v>119</v>
      </c>
      <c r="BK234" s="146">
        <f>SUM(BK235:BK240)</f>
        <v>0</v>
      </c>
    </row>
    <row r="235" spans="1:65" s="2" customFormat="1" ht="16.5" customHeight="1">
      <c r="A235" s="31"/>
      <c r="B235" s="149"/>
      <c r="C235" s="150" t="s">
        <v>327</v>
      </c>
      <c r="D235" s="150" t="s">
        <v>121</v>
      </c>
      <c r="E235" s="151" t="s">
        <v>558</v>
      </c>
      <c r="F235" s="152" t="s">
        <v>559</v>
      </c>
      <c r="G235" s="153" t="s">
        <v>282</v>
      </c>
      <c r="H235" s="154">
        <v>2</v>
      </c>
      <c r="I235" s="155"/>
      <c r="J235" s="156">
        <f t="shared" ref="J235:J240" si="10">ROUND(I235*H235,2)</f>
        <v>0</v>
      </c>
      <c r="K235" s="157"/>
      <c r="L235" s="32"/>
      <c r="M235" s="158" t="s">
        <v>1</v>
      </c>
      <c r="N235" s="159" t="s">
        <v>39</v>
      </c>
      <c r="O235" s="60"/>
      <c r="P235" s="160">
        <f t="shared" ref="P235:P240" si="11">O235*H235</f>
        <v>0</v>
      </c>
      <c r="Q235" s="160">
        <v>0</v>
      </c>
      <c r="R235" s="160">
        <f t="shared" ref="R235:R240" si="12">Q235*H235</f>
        <v>0</v>
      </c>
      <c r="S235" s="160">
        <v>0</v>
      </c>
      <c r="T235" s="161">
        <f t="shared" ref="T235:T240" si="13">S235*H235</f>
        <v>0</v>
      </c>
      <c r="U235" s="31"/>
      <c r="V235" s="31"/>
      <c r="W235" s="31"/>
      <c r="X235" s="31"/>
      <c r="Y235" s="31"/>
      <c r="Z235" s="31"/>
      <c r="AA235" s="31"/>
      <c r="AB235" s="31"/>
      <c r="AC235" s="31"/>
      <c r="AD235" s="31"/>
      <c r="AE235" s="31"/>
      <c r="AR235" s="162" t="s">
        <v>196</v>
      </c>
      <c r="AT235" s="162" t="s">
        <v>121</v>
      </c>
      <c r="AU235" s="162" t="s">
        <v>126</v>
      </c>
      <c r="AY235" s="16" t="s">
        <v>119</v>
      </c>
      <c r="BE235" s="163">
        <f t="shared" ref="BE235:BE240" si="14">IF(N235="základná",J235,0)</f>
        <v>0</v>
      </c>
      <c r="BF235" s="163">
        <f t="shared" ref="BF235:BF240" si="15">IF(N235="znížená",J235,0)</f>
        <v>0</v>
      </c>
      <c r="BG235" s="163">
        <f t="shared" ref="BG235:BG240" si="16">IF(N235="zákl. prenesená",J235,0)</f>
        <v>0</v>
      </c>
      <c r="BH235" s="163">
        <f t="shared" ref="BH235:BH240" si="17">IF(N235="zníž. prenesená",J235,0)</f>
        <v>0</v>
      </c>
      <c r="BI235" s="163">
        <f t="shared" ref="BI235:BI240" si="18">IF(N235="nulová",J235,0)</f>
        <v>0</v>
      </c>
      <c r="BJ235" s="16" t="s">
        <v>126</v>
      </c>
      <c r="BK235" s="163">
        <f t="shared" ref="BK235:BK240" si="19">ROUND(I235*H235,2)</f>
        <v>0</v>
      </c>
      <c r="BL235" s="16" t="s">
        <v>196</v>
      </c>
      <c r="BM235" s="162" t="s">
        <v>560</v>
      </c>
    </row>
    <row r="236" spans="1:65" s="2" customFormat="1" ht="16.5" customHeight="1">
      <c r="A236" s="31"/>
      <c r="B236" s="149"/>
      <c r="C236" s="186" t="s">
        <v>333</v>
      </c>
      <c r="D236" s="186" t="s">
        <v>488</v>
      </c>
      <c r="E236" s="187" t="s">
        <v>561</v>
      </c>
      <c r="F236" s="188" t="s">
        <v>562</v>
      </c>
      <c r="G236" s="189" t="s">
        <v>282</v>
      </c>
      <c r="H236" s="190">
        <v>2</v>
      </c>
      <c r="I236" s="191"/>
      <c r="J236" s="192">
        <f t="shared" si="10"/>
        <v>0</v>
      </c>
      <c r="K236" s="193"/>
      <c r="L236" s="194"/>
      <c r="M236" s="195" t="s">
        <v>1</v>
      </c>
      <c r="N236" s="196" t="s">
        <v>39</v>
      </c>
      <c r="O236" s="60"/>
      <c r="P236" s="160">
        <f t="shared" si="11"/>
        <v>0</v>
      </c>
      <c r="Q236" s="160">
        <v>0</v>
      </c>
      <c r="R236" s="160">
        <f t="shared" si="12"/>
        <v>0</v>
      </c>
      <c r="S236" s="160">
        <v>0</v>
      </c>
      <c r="T236" s="161">
        <f t="shared" si="13"/>
        <v>0</v>
      </c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R236" s="162" t="s">
        <v>279</v>
      </c>
      <c r="AT236" s="162" t="s">
        <v>488</v>
      </c>
      <c r="AU236" s="162" t="s">
        <v>126</v>
      </c>
      <c r="AY236" s="16" t="s">
        <v>119</v>
      </c>
      <c r="BE236" s="163">
        <f t="shared" si="14"/>
        <v>0</v>
      </c>
      <c r="BF236" s="163">
        <f t="shared" si="15"/>
        <v>0</v>
      </c>
      <c r="BG236" s="163">
        <f t="shared" si="16"/>
        <v>0</v>
      </c>
      <c r="BH236" s="163">
        <f t="shared" si="17"/>
        <v>0</v>
      </c>
      <c r="BI236" s="163">
        <f t="shared" si="18"/>
        <v>0</v>
      </c>
      <c r="BJ236" s="16" t="s">
        <v>126</v>
      </c>
      <c r="BK236" s="163">
        <f t="shared" si="19"/>
        <v>0</v>
      </c>
      <c r="BL236" s="16" t="s">
        <v>196</v>
      </c>
      <c r="BM236" s="162" t="s">
        <v>563</v>
      </c>
    </row>
    <row r="237" spans="1:65" s="2" customFormat="1" ht="16.5" customHeight="1">
      <c r="A237" s="31"/>
      <c r="B237" s="149"/>
      <c r="C237" s="150" t="s">
        <v>338</v>
      </c>
      <c r="D237" s="150" t="s">
        <v>121</v>
      </c>
      <c r="E237" s="151" t="s">
        <v>564</v>
      </c>
      <c r="F237" s="152" t="s">
        <v>565</v>
      </c>
      <c r="G237" s="153" t="s">
        <v>282</v>
      </c>
      <c r="H237" s="154">
        <v>1</v>
      </c>
      <c r="I237" s="155"/>
      <c r="J237" s="156">
        <f t="shared" si="10"/>
        <v>0</v>
      </c>
      <c r="K237" s="157"/>
      <c r="L237" s="32"/>
      <c r="M237" s="158" t="s">
        <v>1</v>
      </c>
      <c r="N237" s="159" t="s">
        <v>39</v>
      </c>
      <c r="O237" s="60"/>
      <c r="P237" s="160">
        <f t="shared" si="11"/>
        <v>0</v>
      </c>
      <c r="Q237" s="160">
        <v>0</v>
      </c>
      <c r="R237" s="160">
        <f t="shared" si="12"/>
        <v>0</v>
      </c>
      <c r="S237" s="160">
        <v>0</v>
      </c>
      <c r="T237" s="161">
        <f t="shared" si="13"/>
        <v>0</v>
      </c>
      <c r="U237" s="31"/>
      <c r="V237" s="31"/>
      <c r="W237" s="31"/>
      <c r="X237" s="31"/>
      <c r="Y237" s="31"/>
      <c r="Z237" s="31"/>
      <c r="AA237" s="31"/>
      <c r="AB237" s="31"/>
      <c r="AC237" s="31"/>
      <c r="AD237" s="31"/>
      <c r="AE237" s="31"/>
      <c r="AR237" s="162" t="s">
        <v>196</v>
      </c>
      <c r="AT237" s="162" t="s">
        <v>121</v>
      </c>
      <c r="AU237" s="162" t="s">
        <v>126</v>
      </c>
      <c r="AY237" s="16" t="s">
        <v>119</v>
      </c>
      <c r="BE237" s="163">
        <f t="shared" si="14"/>
        <v>0</v>
      </c>
      <c r="BF237" s="163">
        <f t="shared" si="15"/>
        <v>0</v>
      </c>
      <c r="BG237" s="163">
        <f t="shared" si="16"/>
        <v>0</v>
      </c>
      <c r="BH237" s="163">
        <f t="shared" si="17"/>
        <v>0</v>
      </c>
      <c r="BI237" s="163">
        <f t="shared" si="18"/>
        <v>0</v>
      </c>
      <c r="BJ237" s="16" t="s">
        <v>126</v>
      </c>
      <c r="BK237" s="163">
        <f t="shared" si="19"/>
        <v>0</v>
      </c>
      <c r="BL237" s="16" t="s">
        <v>196</v>
      </c>
      <c r="BM237" s="162" t="s">
        <v>566</v>
      </c>
    </row>
    <row r="238" spans="1:65" s="2" customFormat="1" ht="16.5" customHeight="1">
      <c r="A238" s="31"/>
      <c r="B238" s="149"/>
      <c r="C238" s="186" t="s">
        <v>343</v>
      </c>
      <c r="D238" s="186" t="s">
        <v>488</v>
      </c>
      <c r="E238" s="187" t="s">
        <v>567</v>
      </c>
      <c r="F238" s="188" t="s">
        <v>568</v>
      </c>
      <c r="G238" s="189" t="s">
        <v>282</v>
      </c>
      <c r="H238" s="190">
        <v>1</v>
      </c>
      <c r="I238" s="191"/>
      <c r="J238" s="192">
        <f t="shared" si="10"/>
        <v>0</v>
      </c>
      <c r="K238" s="193"/>
      <c r="L238" s="194"/>
      <c r="M238" s="195" t="s">
        <v>1</v>
      </c>
      <c r="N238" s="196" t="s">
        <v>39</v>
      </c>
      <c r="O238" s="60"/>
      <c r="P238" s="160">
        <f t="shared" si="11"/>
        <v>0</v>
      </c>
      <c r="Q238" s="160">
        <v>0</v>
      </c>
      <c r="R238" s="160">
        <f t="shared" si="12"/>
        <v>0</v>
      </c>
      <c r="S238" s="160">
        <v>0</v>
      </c>
      <c r="T238" s="161">
        <f t="shared" si="13"/>
        <v>0</v>
      </c>
      <c r="U238" s="31"/>
      <c r="V238" s="31"/>
      <c r="W238" s="31"/>
      <c r="X238" s="31"/>
      <c r="Y238" s="31"/>
      <c r="Z238" s="31"/>
      <c r="AA238" s="31"/>
      <c r="AB238" s="31"/>
      <c r="AC238" s="31"/>
      <c r="AD238" s="31"/>
      <c r="AE238" s="31"/>
      <c r="AR238" s="162" t="s">
        <v>279</v>
      </c>
      <c r="AT238" s="162" t="s">
        <v>488</v>
      </c>
      <c r="AU238" s="162" t="s">
        <v>126</v>
      </c>
      <c r="AY238" s="16" t="s">
        <v>119</v>
      </c>
      <c r="BE238" s="163">
        <f t="shared" si="14"/>
        <v>0</v>
      </c>
      <c r="BF238" s="163">
        <f t="shared" si="15"/>
        <v>0</v>
      </c>
      <c r="BG238" s="163">
        <f t="shared" si="16"/>
        <v>0</v>
      </c>
      <c r="BH238" s="163">
        <f t="shared" si="17"/>
        <v>0</v>
      </c>
      <c r="BI238" s="163">
        <f t="shared" si="18"/>
        <v>0</v>
      </c>
      <c r="BJ238" s="16" t="s">
        <v>126</v>
      </c>
      <c r="BK238" s="163">
        <f t="shared" si="19"/>
        <v>0</v>
      </c>
      <c r="BL238" s="16" t="s">
        <v>196</v>
      </c>
      <c r="BM238" s="162" t="s">
        <v>569</v>
      </c>
    </row>
    <row r="239" spans="1:65" s="2" customFormat="1" ht="16.5" customHeight="1">
      <c r="A239" s="31"/>
      <c r="B239" s="149"/>
      <c r="C239" s="150" t="s">
        <v>348</v>
      </c>
      <c r="D239" s="150" t="s">
        <v>121</v>
      </c>
      <c r="E239" s="151" t="s">
        <v>570</v>
      </c>
      <c r="F239" s="152" t="s">
        <v>571</v>
      </c>
      <c r="G239" s="153" t="s">
        <v>282</v>
      </c>
      <c r="H239" s="154">
        <v>1</v>
      </c>
      <c r="I239" s="155"/>
      <c r="J239" s="156">
        <f t="shared" si="10"/>
        <v>0</v>
      </c>
      <c r="K239" s="157"/>
      <c r="L239" s="32"/>
      <c r="M239" s="158" t="s">
        <v>1</v>
      </c>
      <c r="N239" s="159" t="s">
        <v>39</v>
      </c>
      <c r="O239" s="60"/>
      <c r="P239" s="160">
        <f t="shared" si="11"/>
        <v>0</v>
      </c>
      <c r="Q239" s="160">
        <v>0</v>
      </c>
      <c r="R239" s="160">
        <f t="shared" si="12"/>
        <v>0</v>
      </c>
      <c r="S239" s="160">
        <v>0</v>
      </c>
      <c r="T239" s="161">
        <f t="shared" si="13"/>
        <v>0</v>
      </c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R239" s="162" t="s">
        <v>196</v>
      </c>
      <c r="AT239" s="162" t="s">
        <v>121</v>
      </c>
      <c r="AU239" s="162" t="s">
        <v>126</v>
      </c>
      <c r="AY239" s="16" t="s">
        <v>119</v>
      </c>
      <c r="BE239" s="163">
        <f t="shared" si="14"/>
        <v>0</v>
      </c>
      <c r="BF239" s="163">
        <f t="shared" si="15"/>
        <v>0</v>
      </c>
      <c r="BG239" s="163">
        <f t="shared" si="16"/>
        <v>0</v>
      </c>
      <c r="BH239" s="163">
        <f t="shared" si="17"/>
        <v>0</v>
      </c>
      <c r="BI239" s="163">
        <f t="shared" si="18"/>
        <v>0</v>
      </c>
      <c r="BJ239" s="16" t="s">
        <v>126</v>
      </c>
      <c r="BK239" s="163">
        <f t="shared" si="19"/>
        <v>0</v>
      </c>
      <c r="BL239" s="16" t="s">
        <v>196</v>
      </c>
      <c r="BM239" s="162" t="s">
        <v>572</v>
      </c>
    </row>
    <row r="240" spans="1:65" s="2" customFormat="1" ht="24.2" customHeight="1">
      <c r="A240" s="31"/>
      <c r="B240" s="149"/>
      <c r="C240" s="186" t="s">
        <v>353</v>
      </c>
      <c r="D240" s="186" t="s">
        <v>488</v>
      </c>
      <c r="E240" s="187" t="s">
        <v>573</v>
      </c>
      <c r="F240" s="188" t="s">
        <v>574</v>
      </c>
      <c r="G240" s="189" t="s">
        <v>282</v>
      </c>
      <c r="H240" s="190">
        <v>1</v>
      </c>
      <c r="I240" s="191"/>
      <c r="J240" s="192">
        <f t="shared" si="10"/>
        <v>0</v>
      </c>
      <c r="K240" s="193"/>
      <c r="L240" s="194"/>
      <c r="M240" s="195" t="s">
        <v>1</v>
      </c>
      <c r="N240" s="196" t="s">
        <v>39</v>
      </c>
      <c r="O240" s="60"/>
      <c r="P240" s="160">
        <f t="shared" si="11"/>
        <v>0</v>
      </c>
      <c r="Q240" s="160">
        <v>0</v>
      </c>
      <c r="R240" s="160">
        <f t="shared" si="12"/>
        <v>0</v>
      </c>
      <c r="S240" s="160">
        <v>0</v>
      </c>
      <c r="T240" s="161">
        <f t="shared" si="13"/>
        <v>0</v>
      </c>
      <c r="U240" s="31"/>
      <c r="V240" s="31"/>
      <c r="W240" s="31"/>
      <c r="X240" s="31"/>
      <c r="Y240" s="31"/>
      <c r="Z240" s="31"/>
      <c r="AA240" s="31"/>
      <c r="AB240" s="31"/>
      <c r="AC240" s="31"/>
      <c r="AD240" s="31"/>
      <c r="AE240" s="31"/>
      <c r="AR240" s="162" t="s">
        <v>279</v>
      </c>
      <c r="AT240" s="162" t="s">
        <v>488</v>
      </c>
      <c r="AU240" s="162" t="s">
        <v>126</v>
      </c>
      <c r="AY240" s="16" t="s">
        <v>119</v>
      </c>
      <c r="BE240" s="163">
        <f t="shared" si="14"/>
        <v>0</v>
      </c>
      <c r="BF240" s="163">
        <f t="shared" si="15"/>
        <v>0</v>
      </c>
      <c r="BG240" s="163">
        <f t="shared" si="16"/>
        <v>0</v>
      </c>
      <c r="BH240" s="163">
        <f t="shared" si="17"/>
        <v>0</v>
      </c>
      <c r="BI240" s="163">
        <f t="shared" si="18"/>
        <v>0</v>
      </c>
      <c r="BJ240" s="16" t="s">
        <v>126</v>
      </c>
      <c r="BK240" s="163">
        <f t="shared" si="19"/>
        <v>0</v>
      </c>
      <c r="BL240" s="16" t="s">
        <v>196</v>
      </c>
      <c r="BM240" s="162" t="s">
        <v>575</v>
      </c>
    </row>
    <row r="241" spans="1:65" s="12" customFormat="1" ht="22.9" customHeight="1">
      <c r="B241" s="136"/>
      <c r="D241" s="137" t="s">
        <v>72</v>
      </c>
      <c r="E241" s="147" t="s">
        <v>576</v>
      </c>
      <c r="F241" s="147" t="s">
        <v>577</v>
      </c>
      <c r="I241" s="139"/>
      <c r="J241" s="148">
        <f>BK241</f>
        <v>0</v>
      </c>
      <c r="L241" s="136"/>
      <c r="M241" s="141"/>
      <c r="N241" s="142"/>
      <c r="O241" s="142"/>
      <c r="P241" s="143">
        <f>P242</f>
        <v>0</v>
      </c>
      <c r="Q241" s="142"/>
      <c r="R241" s="143">
        <f>R242</f>
        <v>0</v>
      </c>
      <c r="S241" s="142"/>
      <c r="T241" s="144">
        <f>T242</f>
        <v>0</v>
      </c>
      <c r="AR241" s="137" t="s">
        <v>126</v>
      </c>
      <c r="AT241" s="145" t="s">
        <v>72</v>
      </c>
      <c r="AU241" s="145" t="s">
        <v>80</v>
      </c>
      <c r="AY241" s="137" t="s">
        <v>119</v>
      </c>
      <c r="BK241" s="146">
        <f>BK242</f>
        <v>0</v>
      </c>
    </row>
    <row r="242" spans="1:65" s="2" customFormat="1" ht="24.2" customHeight="1">
      <c r="A242" s="31"/>
      <c r="B242" s="149"/>
      <c r="C242" s="150" t="s">
        <v>358</v>
      </c>
      <c r="D242" s="150" t="s">
        <v>121</v>
      </c>
      <c r="E242" s="151" t="s">
        <v>578</v>
      </c>
      <c r="F242" s="152" t="s">
        <v>579</v>
      </c>
      <c r="G242" s="153" t="s">
        <v>124</v>
      </c>
      <c r="H242" s="154">
        <v>117.19</v>
      </c>
      <c r="I242" s="155"/>
      <c r="J242" s="156">
        <f>ROUND(I242*H242,2)</f>
        <v>0</v>
      </c>
      <c r="K242" s="157"/>
      <c r="L242" s="32"/>
      <c r="M242" s="158" t="s">
        <v>1</v>
      </c>
      <c r="N242" s="159" t="s">
        <v>39</v>
      </c>
      <c r="O242" s="60"/>
      <c r="P242" s="160">
        <f>O242*H242</f>
        <v>0</v>
      </c>
      <c r="Q242" s="160">
        <v>0</v>
      </c>
      <c r="R242" s="160">
        <f>Q242*H242</f>
        <v>0</v>
      </c>
      <c r="S242" s="160">
        <v>0</v>
      </c>
      <c r="T242" s="161">
        <f>S242*H242</f>
        <v>0</v>
      </c>
      <c r="U242" s="31"/>
      <c r="V242" s="31"/>
      <c r="W242" s="31"/>
      <c r="X242" s="31"/>
      <c r="Y242" s="31"/>
      <c r="Z242" s="31"/>
      <c r="AA242" s="31"/>
      <c r="AB242" s="31"/>
      <c r="AC242" s="31"/>
      <c r="AD242" s="31"/>
      <c r="AE242" s="31"/>
      <c r="AR242" s="162" t="s">
        <v>196</v>
      </c>
      <c r="AT242" s="162" t="s">
        <v>121</v>
      </c>
      <c r="AU242" s="162" t="s">
        <v>126</v>
      </c>
      <c r="AY242" s="16" t="s">
        <v>119</v>
      </c>
      <c r="BE242" s="163">
        <f>IF(N242="základná",J242,0)</f>
        <v>0</v>
      </c>
      <c r="BF242" s="163">
        <f>IF(N242="znížená",J242,0)</f>
        <v>0</v>
      </c>
      <c r="BG242" s="163">
        <f>IF(N242="zákl. prenesená",J242,0)</f>
        <v>0</v>
      </c>
      <c r="BH242" s="163">
        <f>IF(N242="zníž. prenesená",J242,0)</f>
        <v>0</v>
      </c>
      <c r="BI242" s="163">
        <f>IF(N242="nulová",J242,0)</f>
        <v>0</v>
      </c>
      <c r="BJ242" s="16" t="s">
        <v>126</v>
      </c>
      <c r="BK242" s="163">
        <f>ROUND(I242*H242,2)</f>
        <v>0</v>
      </c>
      <c r="BL242" s="16" t="s">
        <v>196</v>
      </c>
      <c r="BM242" s="162" t="s">
        <v>580</v>
      </c>
    </row>
    <row r="243" spans="1:65" s="12" customFormat="1" ht="22.9" customHeight="1">
      <c r="B243" s="136"/>
      <c r="D243" s="137" t="s">
        <v>72</v>
      </c>
      <c r="E243" s="147" t="s">
        <v>292</v>
      </c>
      <c r="F243" s="147" t="s">
        <v>293</v>
      </c>
      <c r="I243" s="139"/>
      <c r="J243" s="148">
        <f>BK243</f>
        <v>0</v>
      </c>
      <c r="L243" s="136"/>
      <c r="M243" s="141"/>
      <c r="N243" s="142"/>
      <c r="O243" s="142"/>
      <c r="P243" s="143">
        <f>SUM(P244:P277)</f>
        <v>0</v>
      </c>
      <c r="Q243" s="142"/>
      <c r="R243" s="143">
        <f>SUM(R244:R277)</f>
        <v>0</v>
      </c>
      <c r="S243" s="142"/>
      <c r="T243" s="144">
        <f>SUM(T244:T277)</f>
        <v>0</v>
      </c>
      <c r="AR243" s="137" t="s">
        <v>126</v>
      </c>
      <c r="AT243" s="145" t="s">
        <v>72</v>
      </c>
      <c r="AU243" s="145" t="s">
        <v>80</v>
      </c>
      <c r="AY243" s="137" t="s">
        <v>119</v>
      </c>
      <c r="BK243" s="146">
        <f>SUM(BK244:BK277)</f>
        <v>0</v>
      </c>
    </row>
    <row r="244" spans="1:65" s="2" customFormat="1" ht="33" customHeight="1">
      <c r="A244" s="31"/>
      <c r="B244" s="149"/>
      <c r="C244" s="150" t="s">
        <v>363</v>
      </c>
      <c r="D244" s="150" t="s">
        <v>121</v>
      </c>
      <c r="E244" s="151" t="s">
        <v>581</v>
      </c>
      <c r="F244" s="152" t="s">
        <v>582</v>
      </c>
      <c r="G244" s="153" t="s">
        <v>183</v>
      </c>
      <c r="H244" s="154">
        <v>0.22500000000000001</v>
      </c>
      <c r="I244" s="155"/>
      <c r="J244" s="156">
        <f>ROUND(I244*H244,2)</f>
        <v>0</v>
      </c>
      <c r="K244" s="157"/>
      <c r="L244" s="32"/>
      <c r="M244" s="158" t="s">
        <v>1</v>
      </c>
      <c r="N244" s="159" t="s">
        <v>39</v>
      </c>
      <c r="O244" s="60"/>
      <c r="P244" s="160">
        <f>O244*H244</f>
        <v>0</v>
      </c>
      <c r="Q244" s="160">
        <v>0</v>
      </c>
      <c r="R244" s="160">
        <f>Q244*H244</f>
        <v>0</v>
      </c>
      <c r="S244" s="160">
        <v>0</v>
      </c>
      <c r="T244" s="161">
        <f>S244*H244</f>
        <v>0</v>
      </c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R244" s="162" t="s">
        <v>196</v>
      </c>
      <c r="AT244" s="162" t="s">
        <v>121</v>
      </c>
      <c r="AU244" s="162" t="s">
        <v>126</v>
      </c>
      <c r="AY244" s="16" t="s">
        <v>119</v>
      </c>
      <c r="BE244" s="163">
        <f>IF(N244="základná",J244,0)</f>
        <v>0</v>
      </c>
      <c r="BF244" s="163">
        <f>IF(N244="znížená",J244,0)</f>
        <v>0</v>
      </c>
      <c r="BG244" s="163">
        <f>IF(N244="zákl. prenesená",J244,0)</f>
        <v>0</v>
      </c>
      <c r="BH244" s="163">
        <f>IF(N244="zníž. prenesená",J244,0)</f>
        <v>0</v>
      </c>
      <c r="BI244" s="163">
        <f>IF(N244="nulová",J244,0)</f>
        <v>0</v>
      </c>
      <c r="BJ244" s="16" t="s">
        <v>126</v>
      </c>
      <c r="BK244" s="163">
        <f>ROUND(I244*H244,2)</f>
        <v>0</v>
      </c>
      <c r="BL244" s="16" t="s">
        <v>196</v>
      </c>
      <c r="BM244" s="162" t="s">
        <v>583</v>
      </c>
    </row>
    <row r="245" spans="1:65" s="13" customFormat="1">
      <c r="B245" s="164"/>
      <c r="D245" s="165" t="s">
        <v>157</v>
      </c>
      <c r="E245" s="166" t="s">
        <v>1</v>
      </c>
      <c r="F245" s="167" t="s">
        <v>584</v>
      </c>
      <c r="H245" s="168">
        <v>0.22500000000000001</v>
      </c>
      <c r="I245" s="169"/>
      <c r="L245" s="164"/>
      <c r="M245" s="170"/>
      <c r="N245" s="171"/>
      <c r="O245" s="171"/>
      <c r="P245" s="171"/>
      <c r="Q245" s="171"/>
      <c r="R245" s="171"/>
      <c r="S245" s="171"/>
      <c r="T245" s="172"/>
      <c r="AT245" s="166" t="s">
        <v>157</v>
      </c>
      <c r="AU245" s="166" t="s">
        <v>126</v>
      </c>
      <c r="AV245" s="13" t="s">
        <v>126</v>
      </c>
      <c r="AW245" s="13" t="s">
        <v>29</v>
      </c>
      <c r="AX245" s="13" t="s">
        <v>73</v>
      </c>
      <c r="AY245" s="166" t="s">
        <v>119</v>
      </c>
    </row>
    <row r="246" spans="1:65" s="14" customFormat="1">
      <c r="B246" s="173"/>
      <c r="D246" s="165" t="s">
        <v>157</v>
      </c>
      <c r="E246" s="174" t="s">
        <v>1</v>
      </c>
      <c r="F246" s="175" t="s">
        <v>159</v>
      </c>
      <c r="H246" s="176">
        <v>0.22500000000000001</v>
      </c>
      <c r="I246" s="177"/>
      <c r="L246" s="173"/>
      <c r="M246" s="178"/>
      <c r="N246" s="179"/>
      <c r="O246" s="179"/>
      <c r="P246" s="179"/>
      <c r="Q246" s="179"/>
      <c r="R246" s="179"/>
      <c r="S246" s="179"/>
      <c r="T246" s="180"/>
      <c r="AT246" s="174" t="s">
        <v>157</v>
      </c>
      <c r="AU246" s="174" t="s">
        <v>126</v>
      </c>
      <c r="AV246" s="14" t="s">
        <v>125</v>
      </c>
      <c r="AW246" s="14" t="s">
        <v>29</v>
      </c>
      <c r="AX246" s="14" t="s">
        <v>80</v>
      </c>
      <c r="AY246" s="174" t="s">
        <v>119</v>
      </c>
    </row>
    <row r="247" spans="1:65" s="2" customFormat="1" ht="24.2" customHeight="1">
      <c r="A247" s="31"/>
      <c r="B247" s="149"/>
      <c r="C247" s="186" t="s">
        <v>368</v>
      </c>
      <c r="D247" s="186" t="s">
        <v>488</v>
      </c>
      <c r="E247" s="187" t="s">
        <v>585</v>
      </c>
      <c r="F247" s="188" t="s">
        <v>586</v>
      </c>
      <c r="G247" s="189" t="s">
        <v>155</v>
      </c>
      <c r="H247" s="190">
        <v>0.22500000000000001</v>
      </c>
      <c r="I247" s="191"/>
      <c r="J247" s="192">
        <f>ROUND(I247*H247,2)</f>
        <v>0</v>
      </c>
      <c r="K247" s="193"/>
      <c r="L247" s="194"/>
      <c r="M247" s="195" t="s">
        <v>1</v>
      </c>
      <c r="N247" s="196" t="s">
        <v>39</v>
      </c>
      <c r="O247" s="60"/>
      <c r="P247" s="160">
        <f>O247*H247</f>
        <v>0</v>
      </c>
      <c r="Q247" s="160">
        <v>0</v>
      </c>
      <c r="R247" s="160">
        <f>Q247*H247</f>
        <v>0</v>
      </c>
      <c r="S247" s="160">
        <v>0</v>
      </c>
      <c r="T247" s="161">
        <f>S247*H247</f>
        <v>0</v>
      </c>
      <c r="U247" s="31"/>
      <c r="V247" s="31"/>
      <c r="W247" s="31"/>
      <c r="X247" s="31"/>
      <c r="Y247" s="31"/>
      <c r="Z247" s="31"/>
      <c r="AA247" s="31"/>
      <c r="AB247" s="31"/>
      <c r="AC247" s="31"/>
      <c r="AD247" s="31"/>
      <c r="AE247" s="31"/>
      <c r="AR247" s="162" t="s">
        <v>279</v>
      </c>
      <c r="AT247" s="162" t="s">
        <v>488</v>
      </c>
      <c r="AU247" s="162" t="s">
        <v>126</v>
      </c>
      <c r="AY247" s="16" t="s">
        <v>119</v>
      </c>
      <c r="BE247" s="163">
        <f>IF(N247="základná",J247,0)</f>
        <v>0</v>
      </c>
      <c r="BF247" s="163">
        <f>IF(N247="znížená",J247,0)</f>
        <v>0</v>
      </c>
      <c r="BG247" s="163">
        <f>IF(N247="zákl. prenesená",J247,0)</f>
        <v>0</v>
      </c>
      <c r="BH247" s="163">
        <f>IF(N247="zníž. prenesená",J247,0)</f>
        <v>0</v>
      </c>
      <c r="BI247" s="163">
        <f>IF(N247="nulová",J247,0)</f>
        <v>0</v>
      </c>
      <c r="BJ247" s="16" t="s">
        <v>126</v>
      </c>
      <c r="BK247" s="163">
        <f>ROUND(I247*H247,2)</f>
        <v>0</v>
      </c>
      <c r="BL247" s="16" t="s">
        <v>196</v>
      </c>
      <c r="BM247" s="162" t="s">
        <v>587</v>
      </c>
    </row>
    <row r="248" spans="1:65" s="13" customFormat="1">
      <c r="B248" s="164"/>
      <c r="D248" s="165" t="s">
        <v>157</v>
      </c>
      <c r="E248" s="166" t="s">
        <v>1</v>
      </c>
      <c r="F248" s="167" t="s">
        <v>584</v>
      </c>
      <c r="H248" s="168">
        <v>0.22500000000000001</v>
      </c>
      <c r="I248" s="169"/>
      <c r="L248" s="164"/>
      <c r="M248" s="170"/>
      <c r="N248" s="171"/>
      <c r="O248" s="171"/>
      <c r="P248" s="171"/>
      <c r="Q248" s="171"/>
      <c r="R248" s="171"/>
      <c r="S248" s="171"/>
      <c r="T248" s="172"/>
      <c r="AT248" s="166" t="s">
        <v>157</v>
      </c>
      <c r="AU248" s="166" t="s">
        <v>126</v>
      </c>
      <c r="AV248" s="13" t="s">
        <v>126</v>
      </c>
      <c r="AW248" s="13" t="s">
        <v>29</v>
      </c>
      <c r="AX248" s="13" t="s">
        <v>73</v>
      </c>
      <c r="AY248" s="166" t="s">
        <v>119</v>
      </c>
    </row>
    <row r="249" spans="1:65" s="14" customFormat="1">
      <c r="B249" s="173"/>
      <c r="D249" s="165" t="s">
        <v>157</v>
      </c>
      <c r="E249" s="174" t="s">
        <v>1</v>
      </c>
      <c r="F249" s="175" t="s">
        <v>159</v>
      </c>
      <c r="H249" s="176">
        <v>0.22500000000000001</v>
      </c>
      <c r="I249" s="177"/>
      <c r="L249" s="173"/>
      <c r="M249" s="178"/>
      <c r="N249" s="179"/>
      <c r="O249" s="179"/>
      <c r="P249" s="179"/>
      <c r="Q249" s="179"/>
      <c r="R249" s="179"/>
      <c r="S249" s="179"/>
      <c r="T249" s="180"/>
      <c r="AT249" s="174" t="s">
        <v>157</v>
      </c>
      <c r="AU249" s="174" t="s">
        <v>126</v>
      </c>
      <c r="AV249" s="14" t="s">
        <v>125</v>
      </c>
      <c r="AW249" s="14" t="s">
        <v>29</v>
      </c>
      <c r="AX249" s="14" t="s">
        <v>80</v>
      </c>
      <c r="AY249" s="174" t="s">
        <v>119</v>
      </c>
    </row>
    <row r="250" spans="1:65" s="2" customFormat="1" ht="24.2" customHeight="1">
      <c r="A250" s="31"/>
      <c r="B250" s="149"/>
      <c r="C250" s="150" t="s">
        <v>373</v>
      </c>
      <c r="D250" s="150" t="s">
        <v>121</v>
      </c>
      <c r="E250" s="151" t="s">
        <v>588</v>
      </c>
      <c r="F250" s="152" t="s">
        <v>589</v>
      </c>
      <c r="G250" s="153" t="s">
        <v>183</v>
      </c>
      <c r="H250" s="154">
        <v>69.739999999999995</v>
      </c>
      <c r="I250" s="155"/>
      <c r="J250" s="156">
        <f>ROUND(I250*H250,2)</f>
        <v>0</v>
      </c>
      <c r="K250" s="157"/>
      <c r="L250" s="32"/>
      <c r="M250" s="158" t="s">
        <v>1</v>
      </c>
      <c r="N250" s="159" t="s">
        <v>39</v>
      </c>
      <c r="O250" s="60"/>
      <c r="P250" s="160">
        <f>O250*H250</f>
        <v>0</v>
      </c>
      <c r="Q250" s="160">
        <v>0</v>
      </c>
      <c r="R250" s="160">
        <f>Q250*H250</f>
        <v>0</v>
      </c>
      <c r="S250" s="160">
        <v>0</v>
      </c>
      <c r="T250" s="161">
        <f>S250*H250</f>
        <v>0</v>
      </c>
      <c r="U250" s="31"/>
      <c r="V250" s="31"/>
      <c r="W250" s="31"/>
      <c r="X250" s="31"/>
      <c r="Y250" s="31"/>
      <c r="Z250" s="31"/>
      <c r="AA250" s="31"/>
      <c r="AB250" s="31"/>
      <c r="AC250" s="31"/>
      <c r="AD250" s="31"/>
      <c r="AE250" s="31"/>
      <c r="AR250" s="162" t="s">
        <v>196</v>
      </c>
      <c r="AT250" s="162" t="s">
        <v>121</v>
      </c>
      <c r="AU250" s="162" t="s">
        <v>126</v>
      </c>
      <c r="AY250" s="16" t="s">
        <v>119</v>
      </c>
      <c r="BE250" s="163">
        <f>IF(N250="základná",J250,0)</f>
        <v>0</v>
      </c>
      <c r="BF250" s="163">
        <f>IF(N250="znížená",J250,0)</f>
        <v>0</v>
      </c>
      <c r="BG250" s="163">
        <f>IF(N250="zákl. prenesená",J250,0)</f>
        <v>0</v>
      </c>
      <c r="BH250" s="163">
        <f>IF(N250="zníž. prenesená",J250,0)</f>
        <v>0</v>
      </c>
      <c r="BI250" s="163">
        <f>IF(N250="nulová",J250,0)</f>
        <v>0</v>
      </c>
      <c r="BJ250" s="16" t="s">
        <v>126</v>
      </c>
      <c r="BK250" s="163">
        <f>ROUND(I250*H250,2)</f>
        <v>0</v>
      </c>
      <c r="BL250" s="16" t="s">
        <v>196</v>
      </c>
      <c r="BM250" s="162" t="s">
        <v>590</v>
      </c>
    </row>
    <row r="251" spans="1:65" s="13" customFormat="1">
      <c r="B251" s="164"/>
      <c r="D251" s="165" t="s">
        <v>157</v>
      </c>
      <c r="E251" s="166" t="s">
        <v>1</v>
      </c>
      <c r="F251" s="167" t="s">
        <v>591</v>
      </c>
      <c r="H251" s="168">
        <v>37.700000000000003</v>
      </c>
      <c r="I251" s="169"/>
      <c r="L251" s="164"/>
      <c r="M251" s="170"/>
      <c r="N251" s="171"/>
      <c r="O251" s="171"/>
      <c r="P251" s="171"/>
      <c r="Q251" s="171"/>
      <c r="R251" s="171"/>
      <c r="S251" s="171"/>
      <c r="T251" s="172"/>
      <c r="AT251" s="166" t="s">
        <v>157</v>
      </c>
      <c r="AU251" s="166" t="s">
        <v>126</v>
      </c>
      <c r="AV251" s="13" t="s">
        <v>126</v>
      </c>
      <c r="AW251" s="13" t="s">
        <v>29</v>
      </c>
      <c r="AX251" s="13" t="s">
        <v>73</v>
      </c>
      <c r="AY251" s="166" t="s">
        <v>119</v>
      </c>
    </row>
    <row r="252" spans="1:65" s="13" customFormat="1">
      <c r="B252" s="164"/>
      <c r="D252" s="165" t="s">
        <v>157</v>
      </c>
      <c r="E252" s="166" t="s">
        <v>1</v>
      </c>
      <c r="F252" s="167" t="s">
        <v>592</v>
      </c>
      <c r="H252" s="168">
        <v>15.26</v>
      </c>
      <c r="I252" s="169"/>
      <c r="L252" s="164"/>
      <c r="M252" s="170"/>
      <c r="N252" s="171"/>
      <c r="O252" s="171"/>
      <c r="P252" s="171"/>
      <c r="Q252" s="171"/>
      <c r="R252" s="171"/>
      <c r="S252" s="171"/>
      <c r="T252" s="172"/>
      <c r="AT252" s="166" t="s">
        <v>157</v>
      </c>
      <c r="AU252" s="166" t="s">
        <v>126</v>
      </c>
      <c r="AV252" s="13" t="s">
        <v>126</v>
      </c>
      <c r="AW252" s="13" t="s">
        <v>29</v>
      </c>
      <c r="AX252" s="13" t="s">
        <v>73</v>
      </c>
      <c r="AY252" s="166" t="s">
        <v>119</v>
      </c>
    </row>
    <row r="253" spans="1:65" s="13" customFormat="1">
      <c r="B253" s="164"/>
      <c r="D253" s="165" t="s">
        <v>157</v>
      </c>
      <c r="E253" s="166" t="s">
        <v>1</v>
      </c>
      <c r="F253" s="167" t="s">
        <v>593</v>
      </c>
      <c r="H253" s="168">
        <v>10.3</v>
      </c>
      <c r="I253" s="169"/>
      <c r="L253" s="164"/>
      <c r="M253" s="170"/>
      <c r="N253" s="171"/>
      <c r="O253" s="171"/>
      <c r="P253" s="171"/>
      <c r="Q253" s="171"/>
      <c r="R253" s="171"/>
      <c r="S253" s="171"/>
      <c r="T253" s="172"/>
      <c r="AT253" s="166" t="s">
        <v>157</v>
      </c>
      <c r="AU253" s="166" t="s">
        <v>126</v>
      </c>
      <c r="AV253" s="13" t="s">
        <v>126</v>
      </c>
      <c r="AW253" s="13" t="s">
        <v>29</v>
      </c>
      <c r="AX253" s="13" t="s">
        <v>73</v>
      </c>
      <c r="AY253" s="166" t="s">
        <v>119</v>
      </c>
    </row>
    <row r="254" spans="1:65" s="13" customFormat="1">
      <c r="B254" s="164"/>
      <c r="D254" s="165" t="s">
        <v>157</v>
      </c>
      <c r="E254" s="166" t="s">
        <v>1</v>
      </c>
      <c r="F254" s="167" t="s">
        <v>594</v>
      </c>
      <c r="H254" s="168">
        <v>6.48</v>
      </c>
      <c r="I254" s="169"/>
      <c r="L254" s="164"/>
      <c r="M254" s="170"/>
      <c r="N254" s="171"/>
      <c r="O254" s="171"/>
      <c r="P254" s="171"/>
      <c r="Q254" s="171"/>
      <c r="R254" s="171"/>
      <c r="S254" s="171"/>
      <c r="T254" s="172"/>
      <c r="AT254" s="166" t="s">
        <v>157</v>
      </c>
      <c r="AU254" s="166" t="s">
        <v>126</v>
      </c>
      <c r="AV254" s="13" t="s">
        <v>126</v>
      </c>
      <c r="AW254" s="13" t="s">
        <v>29</v>
      </c>
      <c r="AX254" s="13" t="s">
        <v>73</v>
      </c>
      <c r="AY254" s="166" t="s">
        <v>119</v>
      </c>
    </row>
    <row r="255" spans="1:65" s="14" customFormat="1">
      <c r="B255" s="173"/>
      <c r="D255" s="165" t="s">
        <v>157</v>
      </c>
      <c r="E255" s="174" t="s">
        <v>1</v>
      </c>
      <c r="F255" s="175" t="s">
        <v>159</v>
      </c>
      <c r="H255" s="176">
        <v>69.739999999999995</v>
      </c>
      <c r="I255" s="177"/>
      <c r="L255" s="173"/>
      <c r="M255" s="178"/>
      <c r="N255" s="179"/>
      <c r="O255" s="179"/>
      <c r="P255" s="179"/>
      <c r="Q255" s="179"/>
      <c r="R255" s="179"/>
      <c r="S255" s="179"/>
      <c r="T255" s="180"/>
      <c r="AT255" s="174" t="s">
        <v>157</v>
      </c>
      <c r="AU255" s="174" t="s">
        <v>126</v>
      </c>
      <c r="AV255" s="14" t="s">
        <v>125</v>
      </c>
      <c r="AW255" s="14" t="s">
        <v>29</v>
      </c>
      <c r="AX255" s="14" t="s">
        <v>80</v>
      </c>
      <c r="AY255" s="174" t="s">
        <v>119</v>
      </c>
    </row>
    <row r="256" spans="1:65" s="2" customFormat="1" ht="24.2" customHeight="1">
      <c r="A256" s="31"/>
      <c r="B256" s="149"/>
      <c r="C256" s="186" t="s">
        <v>378</v>
      </c>
      <c r="D256" s="186" t="s">
        <v>488</v>
      </c>
      <c r="E256" s="187" t="s">
        <v>595</v>
      </c>
      <c r="F256" s="188" t="s">
        <v>596</v>
      </c>
      <c r="G256" s="189" t="s">
        <v>155</v>
      </c>
      <c r="H256" s="190">
        <v>0.52800000000000002</v>
      </c>
      <c r="I256" s="191"/>
      <c r="J256" s="192">
        <f>ROUND(I256*H256,2)</f>
        <v>0</v>
      </c>
      <c r="K256" s="193"/>
      <c r="L256" s="194"/>
      <c r="M256" s="195" t="s">
        <v>1</v>
      </c>
      <c r="N256" s="196" t="s">
        <v>39</v>
      </c>
      <c r="O256" s="60"/>
      <c r="P256" s="160">
        <f>O256*H256</f>
        <v>0</v>
      </c>
      <c r="Q256" s="160">
        <v>0</v>
      </c>
      <c r="R256" s="160">
        <f>Q256*H256</f>
        <v>0</v>
      </c>
      <c r="S256" s="160">
        <v>0</v>
      </c>
      <c r="T256" s="161">
        <f>S256*H256</f>
        <v>0</v>
      </c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R256" s="162" t="s">
        <v>279</v>
      </c>
      <c r="AT256" s="162" t="s">
        <v>488</v>
      </c>
      <c r="AU256" s="162" t="s">
        <v>126</v>
      </c>
      <c r="AY256" s="16" t="s">
        <v>119</v>
      </c>
      <c r="BE256" s="163">
        <f>IF(N256="základná",J256,0)</f>
        <v>0</v>
      </c>
      <c r="BF256" s="163">
        <f>IF(N256="znížená",J256,0)</f>
        <v>0</v>
      </c>
      <c r="BG256" s="163">
        <f>IF(N256="zákl. prenesená",J256,0)</f>
        <v>0</v>
      </c>
      <c r="BH256" s="163">
        <f>IF(N256="zníž. prenesená",J256,0)</f>
        <v>0</v>
      </c>
      <c r="BI256" s="163">
        <f>IF(N256="nulová",J256,0)</f>
        <v>0</v>
      </c>
      <c r="BJ256" s="16" t="s">
        <v>126</v>
      </c>
      <c r="BK256" s="163">
        <f>ROUND(I256*H256,2)</f>
        <v>0</v>
      </c>
      <c r="BL256" s="16" t="s">
        <v>196</v>
      </c>
      <c r="BM256" s="162" t="s">
        <v>597</v>
      </c>
    </row>
    <row r="257" spans="1:65" s="13" customFormat="1">
      <c r="B257" s="164"/>
      <c r="D257" s="165" t="s">
        <v>157</v>
      </c>
      <c r="E257" s="166" t="s">
        <v>1</v>
      </c>
      <c r="F257" s="167" t="s">
        <v>598</v>
      </c>
      <c r="H257" s="168">
        <v>0.52800000000000002</v>
      </c>
      <c r="I257" s="169"/>
      <c r="L257" s="164"/>
      <c r="M257" s="170"/>
      <c r="N257" s="171"/>
      <c r="O257" s="171"/>
      <c r="P257" s="171"/>
      <c r="Q257" s="171"/>
      <c r="R257" s="171"/>
      <c r="S257" s="171"/>
      <c r="T257" s="172"/>
      <c r="AT257" s="166" t="s">
        <v>157</v>
      </c>
      <c r="AU257" s="166" t="s">
        <v>126</v>
      </c>
      <c r="AV257" s="13" t="s">
        <v>126</v>
      </c>
      <c r="AW257" s="13" t="s">
        <v>29</v>
      </c>
      <c r="AX257" s="13" t="s">
        <v>73</v>
      </c>
      <c r="AY257" s="166" t="s">
        <v>119</v>
      </c>
    </row>
    <row r="258" spans="1:65" s="14" customFormat="1">
      <c r="B258" s="173"/>
      <c r="D258" s="165" t="s">
        <v>157</v>
      </c>
      <c r="E258" s="174" t="s">
        <v>1</v>
      </c>
      <c r="F258" s="175" t="s">
        <v>159</v>
      </c>
      <c r="H258" s="176">
        <v>0.52800000000000002</v>
      </c>
      <c r="I258" s="177"/>
      <c r="L258" s="173"/>
      <c r="M258" s="178"/>
      <c r="N258" s="179"/>
      <c r="O258" s="179"/>
      <c r="P258" s="179"/>
      <c r="Q258" s="179"/>
      <c r="R258" s="179"/>
      <c r="S258" s="179"/>
      <c r="T258" s="180"/>
      <c r="AT258" s="174" t="s">
        <v>157</v>
      </c>
      <c r="AU258" s="174" t="s">
        <v>126</v>
      </c>
      <c r="AV258" s="14" t="s">
        <v>125</v>
      </c>
      <c r="AW258" s="14" t="s">
        <v>29</v>
      </c>
      <c r="AX258" s="14" t="s">
        <v>80</v>
      </c>
      <c r="AY258" s="174" t="s">
        <v>119</v>
      </c>
    </row>
    <row r="259" spans="1:65" s="2" customFormat="1" ht="24.2" customHeight="1">
      <c r="A259" s="31"/>
      <c r="B259" s="149"/>
      <c r="C259" s="186" t="s">
        <v>383</v>
      </c>
      <c r="D259" s="186" t="s">
        <v>488</v>
      </c>
      <c r="E259" s="187" t="s">
        <v>599</v>
      </c>
      <c r="F259" s="188" t="s">
        <v>600</v>
      </c>
      <c r="G259" s="189" t="s">
        <v>155</v>
      </c>
      <c r="H259" s="190">
        <v>0.30499999999999999</v>
      </c>
      <c r="I259" s="191"/>
      <c r="J259" s="192">
        <f>ROUND(I259*H259,2)</f>
        <v>0</v>
      </c>
      <c r="K259" s="193"/>
      <c r="L259" s="194"/>
      <c r="M259" s="195" t="s">
        <v>1</v>
      </c>
      <c r="N259" s="196" t="s">
        <v>39</v>
      </c>
      <c r="O259" s="60"/>
      <c r="P259" s="160">
        <f>O259*H259</f>
        <v>0</v>
      </c>
      <c r="Q259" s="160">
        <v>0</v>
      </c>
      <c r="R259" s="160">
        <f>Q259*H259</f>
        <v>0</v>
      </c>
      <c r="S259" s="160">
        <v>0</v>
      </c>
      <c r="T259" s="161">
        <f>S259*H259</f>
        <v>0</v>
      </c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R259" s="162" t="s">
        <v>279</v>
      </c>
      <c r="AT259" s="162" t="s">
        <v>488</v>
      </c>
      <c r="AU259" s="162" t="s">
        <v>126</v>
      </c>
      <c r="AY259" s="16" t="s">
        <v>119</v>
      </c>
      <c r="BE259" s="163">
        <f>IF(N259="základná",J259,0)</f>
        <v>0</v>
      </c>
      <c r="BF259" s="163">
        <f>IF(N259="znížená",J259,0)</f>
        <v>0</v>
      </c>
      <c r="BG259" s="163">
        <f>IF(N259="zákl. prenesená",J259,0)</f>
        <v>0</v>
      </c>
      <c r="BH259" s="163">
        <f>IF(N259="zníž. prenesená",J259,0)</f>
        <v>0</v>
      </c>
      <c r="BI259" s="163">
        <f>IF(N259="nulová",J259,0)</f>
        <v>0</v>
      </c>
      <c r="BJ259" s="16" t="s">
        <v>126</v>
      </c>
      <c r="BK259" s="163">
        <f>ROUND(I259*H259,2)</f>
        <v>0</v>
      </c>
      <c r="BL259" s="16" t="s">
        <v>196</v>
      </c>
      <c r="BM259" s="162" t="s">
        <v>601</v>
      </c>
    </row>
    <row r="260" spans="1:65" s="13" customFormat="1">
      <c r="B260" s="164"/>
      <c r="D260" s="165" t="s">
        <v>157</v>
      </c>
      <c r="E260" s="166" t="s">
        <v>1</v>
      </c>
      <c r="F260" s="167" t="s">
        <v>602</v>
      </c>
      <c r="H260" s="168">
        <v>0.20599999999999999</v>
      </c>
      <c r="I260" s="169"/>
      <c r="L260" s="164"/>
      <c r="M260" s="170"/>
      <c r="N260" s="171"/>
      <c r="O260" s="171"/>
      <c r="P260" s="171"/>
      <c r="Q260" s="171"/>
      <c r="R260" s="171"/>
      <c r="S260" s="171"/>
      <c r="T260" s="172"/>
      <c r="AT260" s="166" t="s">
        <v>157</v>
      </c>
      <c r="AU260" s="166" t="s">
        <v>126</v>
      </c>
      <c r="AV260" s="13" t="s">
        <v>126</v>
      </c>
      <c r="AW260" s="13" t="s">
        <v>29</v>
      </c>
      <c r="AX260" s="13" t="s">
        <v>73</v>
      </c>
      <c r="AY260" s="166" t="s">
        <v>119</v>
      </c>
    </row>
    <row r="261" spans="1:65" s="13" customFormat="1">
      <c r="B261" s="164"/>
      <c r="D261" s="165" t="s">
        <v>157</v>
      </c>
      <c r="E261" s="166" t="s">
        <v>1</v>
      </c>
      <c r="F261" s="167" t="s">
        <v>603</v>
      </c>
      <c r="H261" s="168">
        <v>5.6000000000000001E-2</v>
      </c>
      <c r="I261" s="169"/>
      <c r="L261" s="164"/>
      <c r="M261" s="170"/>
      <c r="N261" s="171"/>
      <c r="O261" s="171"/>
      <c r="P261" s="171"/>
      <c r="Q261" s="171"/>
      <c r="R261" s="171"/>
      <c r="S261" s="171"/>
      <c r="T261" s="172"/>
      <c r="AT261" s="166" t="s">
        <v>157</v>
      </c>
      <c r="AU261" s="166" t="s">
        <v>126</v>
      </c>
      <c r="AV261" s="13" t="s">
        <v>126</v>
      </c>
      <c r="AW261" s="13" t="s">
        <v>29</v>
      </c>
      <c r="AX261" s="13" t="s">
        <v>73</v>
      </c>
      <c r="AY261" s="166" t="s">
        <v>119</v>
      </c>
    </row>
    <row r="262" spans="1:65" s="13" customFormat="1">
      <c r="B262" s="164"/>
      <c r="D262" s="165" t="s">
        <v>157</v>
      </c>
      <c r="E262" s="166" t="s">
        <v>1</v>
      </c>
      <c r="F262" s="167" t="s">
        <v>604</v>
      </c>
      <c r="H262" s="168">
        <v>4.2999999999999997E-2</v>
      </c>
      <c r="I262" s="169"/>
      <c r="L262" s="164"/>
      <c r="M262" s="170"/>
      <c r="N262" s="171"/>
      <c r="O262" s="171"/>
      <c r="P262" s="171"/>
      <c r="Q262" s="171"/>
      <c r="R262" s="171"/>
      <c r="S262" s="171"/>
      <c r="T262" s="172"/>
      <c r="AT262" s="166" t="s">
        <v>157</v>
      </c>
      <c r="AU262" s="166" t="s">
        <v>126</v>
      </c>
      <c r="AV262" s="13" t="s">
        <v>126</v>
      </c>
      <c r="AW262" s="13" t="s">
        <v>29</v>
      </c>
      <c r="AX262" s="13" t="s">
        <v>73</v>
      </c>
      <c r="AY262" s="166" t="s">
        <v>119</v>
      </c>
    </row>
    <row r="263" spans="1:65" s="14" customFormat="1">
      <c r="B263" s="173"/>
      <c r="D263" s="165" t="s">
        <v>157</v>
      </c>
      <c r="E263" s="174" t="s">
        <v>1</v>
      </c>
      <c r="F263" s="175" t="s">
        <v>159</v>
      </c>
      <c r="H263" s="176">
        <v>0.30499999999999999</v>
      </c>
      <c r="I263" s="177"/>
      <c r="L263" s="173"/>
      <c r="M263" s="178"/>
      <c r="N263" s="179"/>
      <c r="O263" s="179"/>
      <c r="P263" s="179"/>
      <c r="Q263" s="179"/>
      <c r="R263" s="179"/>
      <c r="S263" s="179"/>
      <c r="T263" s="180"/>
      <c r="AT263" s="174" t="s">
        <v>157</v>
      </c>
      <c r="AU263" s="174" t="s">
        <v>126</v>
      </c>
      <c r="AV263" s="14" t="s">
        <v>125</v>
      </c>
      <c r="AW263" s="14" t="s">
        <v>29</v>
      </c>
      <c r="AX263" s="14" t="s">
        <v>80</v>
      </c>
      <c r="AY263" s="174" t="s">
        <v>119</v>
      </c>
    </row>
    <row r="264" spans="1:65" s="2" customFormat="1" ht="24.2" customHeight="1">
      <c r="A264" s="31"/>
      <c r="B264" s="149"/>
      <c r="C264" s="186" t="s">
        <v>388</v>
      </c>
      <c r="D264" s="186" t="s">
        <v>488</v>
      </c>
      <c r="E264" s="187" t="s">
        <v>605</v>
      </c>
      <c r="F264" s="188" t="s">
        <v>606</v>
      </c>
      <c r="G264" s="189" t="s">
        <v>155</v>
      </c>
      <c r="H264" s="190">
        <v>0.41199999999999998</v>
      </c>
      <c r="I264" s="191"/>
      <c r="J264" s="192">
        <f>ROUND(I264*H264,2)</f>
        <v>0</v>
      </c>
      <c r="K264" s="193"/>
      <c r="L264" s="194"/>
      <c r="M264" s="195" t="s">
        <v>1</v>
      </c>
      <c r="N264" s="196" t="s">
        <v>39</v>
      </c>
      <c r="O264" s="60"/>
      <c r="P264" s="160">
        <f>O264*H264</f>
        <v>0</v>
      </c>
      <c r="Q264" s="160">
        <v>0</v>
      </c>
      <c r="R264" s="160">
        <f>Q264*H264</f>
        <v>0</v>
      </c>
      <c r="S264" s="160">
        <v>0</v>
      </c>
      <c r="T264" s="161">
        <f>S264*H264</f>
        <v>0</v>
      </c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R264" s="162" t="s">
        <v>279</v>
      </c>
      <c r="AT264" s="162" t="s">
        <v>488</v>
      </c>
      <c r="AU264" s="162" t="s">
        <v>126</v>
      </c>
      <c r="AY264" s="16" t="s">
        <v>119</v>
      </c>
      <c r="BE264" s="163">
        <f>IF(N264="základná",J264,0)</f>
        <v>0</v>
      </c>
      <c r="BF264" s="163">
        <f>IF(N264="znížená",J264,0)</f>
        <v>0</v>
      </c>
      <c r="BG264" s="163">
        <f>IF(N264="zákl. prenesená",J264,0)</f>
        <v>0</v>
      </c>
      <c r="BH264" s="163">
        <f>IF(N264="zníž. prenesená",J264,0)</f>
        <v>0</v>
      </c>
      <c r="BI264" s="163">
        <f>IF(N264="nulová",J264,0)</f>
        <v>0</v>
      </c>
      <c r="BJ264" s="16" t="s">
        <v>126</v>
      </c>
      <c r="BK264" s="163">
        <f>ROUND(I264*H264,2)</f>
        <v>0</v>
      </c>
      <c r="BL264" s="16" t="s">
        <v>196</v>
      </c>
      <c r="BM264" s="162" t="s">
        <v>607</v>
      </c>
    </row>
    <row r="265" spans="1:65" s="13" customFormat="1">
      <c r="B265" s="164"/>
      <c r="D265" s="165" t="s">
        <v>157</v>
      </c>
      <c r="E265" s="166" t="s">
        <v>1</v>
      </c>
      <c r="F265" s="167" t="s">
        <v>608</v>
      </c>
      <c r="H265" s="168">
        <v>0.41199999999999998</v>
      </c>
      <c r="I265" s="169"/>
      <c r="L265" s="164"/>
      <c r="M265" s="170"/>
      <c r="N265" s="171"/>
      <c r="O265" s="171"/>
      <c r="P265" s="171"/>
      <c r="Q265" s="171"/>
      <c r="R265" s="171"/>
      <c r="S265" s="171"/>
      <c r="T265" s="172"/>
      <c r="AT265" s="166" t="s">
        <v>157</v>
      </c>
      <c r="AU265" s="166" t="s">
        <v>126</v>
      </c>
      <c r="AV265" s="13" t="s">
        <v>126</v>
      </c>
      <c r="AW265" s="13" t="s">
        <v>29</v>
      </c>
      <c r="AX265" s="13" t="s">
        <v>73</v>
      </c>
      <c r="AY265" s="166" t="s">
        <v>119</v>
      </c>
    </row>
    <row r="266" spans="1:65" s="14" customFormat="1">
      <c r="B266" s="173"/>
      <c r="D266" s="165" t="s">
        <v>157</v>
      </c>
      <c r="E266" s="174" t="s">
        <v>1</v>
      </c>
      <c r="F266" s="175" t="s">
        <v>159</v>
      </c>
      <c r="H266" s="176">
        <v>0.41199999999999998</v>
      </c>
      <c r="I266" s="177"/>
      <c r="L266" s="173"/>
      <c r="M266" s="178"/>
      <c r="N266" s="179"/>
      <c r="O266" s="179"/>
      <c r="P266" s="179"/>
      <c r="Q266" s="179"/>
      <c r="R266" s="179"/>
      <c r="S266" s="179"/>
      <c r="T266" s="180"/>
      <c r="AT266" s="174" t="s">
        <v>157</v>
      </c>
      <c r="AU266" s="174" t="s">
        <v>126</v>
      </c>
      <c r="AV266" s="14" t="s">
        <v>125</v>
      </c>
      <c r="AW266" s="14" t="s">
        <v>29</v>
      </c>
      <c r="AX266" s="14" t="s">
        <v>80</v>
      </c>
      <c r="AY266" s="174" t="s">
        <v>119</v>
      </c>
    </row>
    <row r="267" spans="1:65" s="2" customFormat="1" ht="24.2" customHeight="1">
      <c r="A267" s="31"/>
      <c r="B267" s="149"/>
      <c r="C267" s="186" t="s">
        <v>394</v>
      </c>
      <c r="D267" s="186" t="s">
        <v>488</v>
      </c>
      <c r="E267" s="187" t="s">
        <v>609</v>
      </c>
      <c r="F267" s="188" t="s">
        <v>606</v>
      </c>
      <c r="G267" s="189" t="s">
        <v>155</v>
      </c>
      <c r="H267" s="190">
        <v>0.25900000000000001</v>
      </c>
      <c r="I267" s="191"/>
      <c r="J267" s="192">
        <f>ROUND(I267*H267,2)</f>
        <v>0</v>
      </c>
      <c r="K267" s="193"/>
      <c r="L267" s="194"/>
      <c r="M267" s="195" t="s">
        <v>1</v>
      </c>
      <c r="N267" s="196" t="s">
        <v>39</v>
      </c>
      <c r="O267" s="60"/>
      <c r="P267" s="160">
        <f>O267*H267</f>
        <v>0</v>
      </c>
      <c r="Q267" s="160">
        <v>0</v>
      </c>
      <c r="R267" s="160">
        <f>Q267*H267</f>
        <v>0</v>
      </c>
      <c r="S267" s="160">
        <v>0</v>
      </c>
      <c r="T267" s="161">
        <f>S267*H267</f>
        <v>0</v>
      </c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R267" s="162" t="s">
        <v>279</v>
      </c>
      <c r="AT267" s="162" t="s">
        <v>488</v>
      </c>
      <c r="AU267" s="162" t="s">
        <v>126</v>
      </c>
      <c r="AY267" s="16" t="s">
        <v>119</v>
      </c>
      <c r="BE267" s="163">
        <f>IF(N267="základná",J267,0)</f>
        <v>0</v>
      </c>
      <c r="BF267" s="163">
        <f>IF(N267="znížená",J267,0)</f>
        <v>0</v>
      </c>
      <c r="BG267" s="163">
        <f>IF(N267="zákl. prenesená",J267,0)</f>
        <v>0</v>
      </c>
      <c r="BH267" s="163">
        <f>IF(N267="zníž. prenesená",J267,0)</f>
        <v>0</v>
      </c>
      <c r="BI267" s="163">
        <f>IF(N267="nulová",J267,0)</f>
        <v>0</v>
      </c>
      <c r="BJ267" s="16" t="s">
        <v>126</v>
      </c>
      <c r="BK267" s="163">
        <f>ROUND(I267*H267,2)</f>
        <v>0</v>
      </c>
      <c r="BL267" s="16" t="s">
        <v>196</v>
      </c>
      <c r="BM267" s="162" t="s">
        <v>610</v>
      </c>
    </row>
    <row r="268" spans="1:65" s="13" customFormat="1">
      <c r="B268" s="164"/>
      <c r="D268" s="165" t="s">
        <v>157</v>
      </c>
      <c r="E268" s="166" t="s">
        <v>1</v>
      </c>
      <c r="F268" s="167" t="s">
        <v>611</v>
      </c>
      <c r="H268" s="168">
        <v>0.25900000000000001</v>
      </c>
      <c r="I268" s="169"/>
      <c r="L268" s="164"/>
      <c r="M268" s="170"/>
      <c r="N268" s="171"/>
      <c r="O268" s="171"/>
      <c r="P268" s="171"/>
      <c r="Q268" s="171"/>
      <c r="R268" s="171"/>
      <c r="S268" s="171"/>
      <c r="T268" s="172"/>
      <c r="AT268" s="166" t="s">
        <v>157</v>
      </c>
      <c r="AU268" s="166" t="s">
        <v>126</v>
      </c>
      <c r="AV268" s="13" t="s">
        <v>126</v>
      </c>
      <c r="AW268" s="13" t="s">
        <v>29</v>
      </c>
      <c r="AX268" s="13" t="s">
        <v>73</v>
      </c>
      <c r="AY268" s="166" t="s">
        <v>119</v>
      </c>
    </row>
    <row r="269" spans="1:65" s="14" customFormat="1">
      <c r="B269" s="173"/>
      <c r="D269" s="165" t="s">
        <v>157</v>
      </c>
      <c r="E269" s="174" t="s">
        <v>1</v>
      </c>
      <c r="F269" s="175" t="s">
        <v>159</v>
      </c>
      <c r="H269" s="176">
        <v>0.25900000000000001</v>
      </c>
      <c r="I269" s="177"/>
      <c r="L269" s="173"/>
      <c r="M269" s="178"/>
      <c r="N269" s="179"/>
      <c r="O269" s="179"/>
      <c r="P269" s="179"/>
      <c r="Q269" s="179"/>
      <c r="R269" s="179"/>
      <c r="S269" s="179"/>
      <c r="T269" s="180"/>
      <c r="AT269" s="174" t="s">
        <v>157</v>
      </c>
      <c r="AU269" s="174" t="s">
        <v>126</v>
      </c>
      <c r="AV269" s="14" t="s">
        <v>125</v>
      </c>
      <c r="AW269" s="14" t="s">
        <v>29</v>
      </c>
      <c r="AX269" s="14" t="s">
        <v>80</v>
      </c>
      <c r="AY269" s="174" t="s">
        <v>119</v>
      </c>
    </row>
    <row r="270" spans="1:65" s="2" customFormat="1" ht="24.2" customHeight="1">
      <c r="A270" s="31"/>
      <c r="B270" s="149"/>
      <c r="C270" s="150" t="s">
        <v>398</v>
      </c>
      <c r="D270" s="150" t="s">
        <v>121</v>
      </c>
      <c r="E270" s="151" t="s">
        <v>612</v>
      </c>
      <c r="F270" s="152" t="s">
        <v>613</v>
      </c>
      <c r="G270" s="153" t="s">
        <v>124</v>
      </c>
      <c r="H270" s="154">
        <v>29.61</v>
      </c>
      <c r="I270" s="155"/>
      <c r="J270" s="156">
        <f>ROUND(I270*H270,2)</f>
        <v>0</v>
      </c>
      <c r="K270" s="157"/>
      <c r="L270" s="32"/>
      <c r="M270" s="158" t="s">
        <v>1</v>
      </c>
      <c r="N270" s="159" t="s">
        <v>39</v>
      </c>
      <c r="O270" s="60"/>
      <c r="P270" s="160">
        <f>O270*H270</f>
        <v>0</v>
      </c>
      <c r="Q270" s="160">
        <v>0</v>
      </c>
      <c r="R270" s="160">
        <f>Q270*H270</f>
        <v>0</v>
      </c>
      <c r="S270" s="160">
        <v>0</v>
      </c>
      <c r="T270" s="161">
        <f>S270*H270</f>
        <v>0</v>
      </c>
      <c r="U270" s="31"/>
      <c r="V270" s="31"/>
      <c r="W270" s="31"/>
      <c r="X270" s="31"/>
      <c r="Y270" s="31"/>
      <c r="Z270" s="31"/>
      <c r="AA270" s="31"/>
      <c r="AB270" s="31"/>
      <c r="AC270" s="31"/>
      <c r="AD270" s="31"/>
      <c r="AE270" s="31"/>
      <c r="AR270" s="162" t="s">
        <v>196</v>
      </c>
      <c r="AT270" s="162" t="s">
        <v>121</v>
      </c>
      <c r="AU270" s="162" t="s">
        <v>126</v>
      </c>
      <c r="AY270" s="16" t="s">
        <v>119</v>
      </c>
      <c r="BE270" s="163">
        <f>IF(N270="základná",J270,0)</f>
        <v>0</v>
      </c>
      <c r="BF270" s="163">
        <f>IF(N270="znížená",J270,0)</f>
        <v>0</v>
      </c>
      <c r="BG270" s="163">
        <f>IF(N270="zákl. prenesená",J270,0)</f>
        <v>0</v>
      </c>
      <c r="BH270" s="163">
        <f>IF(N270="zníž. prenesená",J270,0)</f>
        <v>0</v>
      </c>
      <c r="BI270" s="163">
        <f>IF(N270="nulová",J270,0)</f>
        <v>0</v>
      </c>
      <c r="BJ270" s="16" t="s">
        <v>126</v>
      </c>
      <c r="BK270" s="163">
        <f>ROUND(I270*H270,2)</f>
        <v>0</v>
      </c>
      <c r="BL270" s="16" t="s">
        <v>196</v>
      </c>
      <c r="BM270" s="162" t="s">
        <v>614</v>
      </c>
    </row>
    <row r="271" spans="1:65" s="2" customFormat="1" ht="21.75" customHeight="1">
      <c r="A271" s="31"/>
      <c r="B271" s="149"/>
      <c r="C271" s="186" t="s">
        <v>615</v>
      </c>
      <c r="D271" s="186" t="s">
        <v>488</v>
      </c>
      <c r="E271" s="187" t="s">
        <v>616</v>
      </c>
      <c r="F271" s="188" t="s">
        <v>617</v>
      </c>
      <c r="G271" s="189" t="s">
        <v>155</v>
      </c>
      <c r="H271" s="190">
        <v>0.78200000000000003</v>
      </c>
      <c r="I271" s="191"/>
      <c r="J271" s="192">
        <f>ROUND(I271*H271,2)</f>
        <v>0</v>
      </c>
      <c r="K271" s="193"/>
      <c r="L271" s="194"/>
      <c r="M271" s="195" t="s">
        <v>1</v>
      </c>
      <c r="N271" s="196" t="s">
        <v>39</v>
      </c>
      <c r="O271" s="60"/>
      <c r="P271" s="160">
        <f>O271*H271</f>
        <v>0</v>
      </c>
      <c r="Q271" s="160">
        <v>0</v>
      </c>
      <c r="R271" s="160">
        <f>Q271*H271</f>
        <v>0</v>
      </c>
      <c r="S271" s="160">
        <v>0</v>
      </c>
      <c r="T271" s="161">
        <f>S271*H271</f>
        <v>0</v>
      </c>
      <c r="U271" s="31"/>
      <c r="V271" s="31"/>
      <c r="W271" s="31"/>
      <c r="X271" s="31"/>
      <c r="Y271" s="31"/>
      <c r="Z271" s="31"/>
      <c r="AA271" s="31"/>
      <c r="AB271" s="31"/>
      <c r="AC271" s="31"/>
      <c r="AD271" s="31"/>
      <c r="AE271" s="31"/>
      <c r="AR271" s="162" t="s">
        <v>279</v>
      </c>
      <c r="AT271" s="162" t="s">
        <v>488</v>
      </c>
      <c r="AU271" s="162" t="s">
        <v>126</v>
      </c>
      <c r="AY271" s="16" t="s">
        <v>119</v>
      </c>
      <c r="BE271" s="163">
        <f>IF(N271="základná",J271,0)</f>
        <v>0</v>
      </c>
      <c r="BF271" s="163">
        <f>IF(N271="znížená",J271,0)</f>
        <v>0</v>
      </c>
      <c r="BG271" s="163">
        <f>IF(N271="zákl. prenesená",J271,0)</f>
        <v>0</v>
      </c>
      <c r="BH271" s="163">
        <f>IF(N271="zníž. prenesená",J271,0)</f>
        <v>0</v>
      </c>
      <c r="BI271" s="163">
        <f>IF(N271="nulová",J271,0)</f>
        <v>0</v>
      </c>
      <c r="BJ271" s="16" t="s">
        <v>126</v>
      </c>
      <c r="BK271" s="163">
        <f>ROUND(I271*H271,2)</f>
        <v>0</v>
      </c>
      <c r="BL271" s="16" t="s">
        <v>196</v>
      </c>
      <c r="BM271" s="162" t="s">
        <v>618</v>
      </c>
    </row>
    <row r="272" spans="1:65" s="13" customFormat="1">
      <c r="B272" s="164"/>
      <c r="D272" s="165" t="s">
        <v>157</v>
      </c>
      <c r="E272" s="166" t="s">
        <v>1</v>
      </c>
      <c r="F272" s="167" t="s">
        <v>619</v>
      </c>
      <c r="H272" s="168">
        <v>0.78200000000000003</v>
      </c>
      <c r="I272" s="169"/>
      <c r="L272" s="164"/>
      <c r="M272" s="170"/>
      <c r="N272" s="171"/>
      <c r="O272" s="171"/>
      <c r="P272" s="171"/>
      <c r="Q272" s="171"/>
      <c r="R272" s="171"/>
      <c r="S272" s="171"/>
      <c r="T272" s="172"/>
      <c r="AT272" s="166" t="s">
        <v>157</v>
      </c>
      <c r="AU272" s="166" t="s">
        <v>126</v>
      </c>
      <c r="AV272" s="13" t="s">
        <v>126</v>
      </c>
      <c r="AW272" s="13" t="s">
        <v>29</v>
      </c>
      <c r="AX272" s="13" t="s">
        <v>73</v>
      </c>
      <c r="AY272" s="166" t="s">
        <v>119</v>
      </c>
    </row>
    <row r="273" spans="1:65" s="14" customFormat="1">
      <c r="B273" s="173"/>
      <c r="D273" s="165" t="s">
        <v>157</v>
      </c>
      <c r="E273" s="174" t="s">
        <v>1</v>
      </c>
      <c r="F273" s="175" t="s">
        <v>159</v>
      </c>
      <c r="H273" s="176">
        <v>0.78200000000000003</v>
      </c>
      <c r="I273" s="177"/>
      <c r="L273" s="173"/>
      <c r="M273" s="178"/>
      <c r="N273" s="179"/>
      <c r="O273" s="179"/>
      <c r="P273" s="179"/>
      <c r="Q273" s="179"/>
      <c r="R273" s="179"/>
      <c r="S273" s="179"/>
      <c r="T273" s="180"/>
      <c r="AT273" s="174" t="s">
        <v>157</v>
      </c>
      <c r="AU273" s="174" t="s">
        <v>126</v>
      </c>
      <c r="AV273" s="14" t="s">
        <v>125</v>
      </c>
      <c r="AW273" s="14" t="s">
        <v>29</v>
      </c>
      <c r="AX273" s="14" t="s">
        <v>80</v>
      </c>
      <c r="AY273" s="174" t="s">
        <v>119</v>
      </c>
    </row>
    <row r="274" spans="1:65" s="2" customFormat="1" ht="16.5" customHeight="1">
      <c r="A274" s="31"/>
      <c r="B274" s="149"/>
      <c r="C274" s="150" t="s">
        <v>620</v>
      </c>
      <c r="D274" s="150" t="s">
        <v>121</v>
      </c>
      <c r="E274" s="151" t="s">
        <v>621</v>
      </c>
      <c r="F274" s="152" t="s">
        <v>622</v>
      </c>
      <c r="G274" s="153" t="s">
        <v>183</v>
      </c>
      <c r="H274" s="154">
        <v>1937.155</v>
      </c>
      <c r="I274" s="155"/>
      <c r="J274" s="156">
        <f>ROUND(I274*H274,2)</f>
        <v>0</v>
      </c>
      <c r="K274" s="157"/>
      <c r="L274" s="32"/>
      <c r="M274" s="158" t="s">
        <v>1</v>
      </c>
      <c r="N274" s="159" t="s">
        <v>39</v>
      </c>
      <c r="O274" s="60"/>
      <c r="P274" s="160">
        <f>O274*H274</f>
        <v>0</v>
      </c>
      <c r="Q274" s="160">
        <v>0</v>
      </c>
      <c r="R274" s="160">
        <f>Q274*H274</f>
        <v>0</v>
      </c>
      <c r="S274" s="160">
        <v>0</v>
      </c>
      <c r="T274" s="161">
        <f>S274*H274</f>
        <v>0</v>
      </c>
      <c r="U274" s="31"/>
      <c r="V274" s="31"/>
      <c r="W274" s="31"/>
      <c r="X274" s="31"/>
      <c r="Y274" s="31"/>
      <c r="Z274" s="31"/>
      <c r="AA274" s="31"/>
      <c r="AB274" s="31"/>
      <c r="AC274" s="31"/>
      <c r="AD274" s="31"/>
      <c r="AE274" s="31"/>
      <c r="AR274" s="162" t="s">
        <v>196</v>
      </c>
      <c r="AT274" s="162" t="s">
        <v>121</v>
      </c>
      <c r="AU274" s="162" t="s">
        <v>126</v>
      </c>
      <c r="AY274" s="16" t="s">
        <v>119</v>
      </c>
      <c r="BE274" s="163">
        <f>IF(N274="základná",J274,0)</f>
        <v>0</v>
      </c>
      <c r="BF274" s="163">
        <f>IF(N274="znížená",J274,0)</f>
        <v>0</v>
      </c>
      <c r="BG274" s="163">
        <f>IF(N274="zákl. prenesená",J274,0)</f>
        <v>0</v>
      </c>
      <c r="BH274" s="163">
        <f>IF(N274="zníž. prenesená",J274,0)</f>
        <v>0</v>
      </c>
      <c r="BI274" s="163">
        <f>IF(N274="nulová",J274,0)</f>
        <v>0</v>
      </c>
      <c r="BJ274" s="16" t="s">
        <v>126</v>
      </c>
      <c r="BK274" s="163">
        <f>ROUND(I274*H274,2)</f>
        <v>0</v>
      </c>
      <c r="BL274" s="16" t="s">
        <v>196</v>
      </c>
      <c r="BM274" s="162" t="s">
        <v>623</v>
      </c>
    </row>
    <row r="275" spans="1:65" s="2" customFormat="1" ht="24.2" customHeight="1">
      <c r="A275" s="31"/>
      <c r="B275" s="149"/>
      <c r="C275" s="186" t="s">
        <v>624</v>
      </c>
      <c r="D275" s="186" t="s">
        <v>488</v>
      </c>
      <c r="E275" s="187" t="s">
        <v>625</v>
      </c>
      <c r="F275" s="188" t="s">
        <v>626</v>
      </c>
      <c r="G275" s="189" t="s">
        <v>155</v>
      </c>
      <c r="H275" s="190">
        <v>4.843</v>
      </c>
      <c r="I275" s="191"/>
      <c r="J275" s="192">
        <f>ROUND(I275*H275,2)</f>
        <v>0</v>
      </c>
      <c r="K275" s="193"/>
      <c r="L275" s="194"/>
      <c r="M275" s="195" t="s">
        <v>1</v>
      </c>
      <c r="N275" s="196" t="s">
        <v>39</v>
      </c>
      <c r="O275" s="60"/>
      <c r="P275" s="160">
        <f>O275*H275</f>
        <v>0</v>
      </c>
      <c r="Q275" s="160">
        <v>0</v>
      </c>
      <c r="R275" s="160">
        <f>Q275*H275</f>
        <v>0</v>
      </c>
      <c r="S275" s="160">
        <v>0</v>
      </c>
      <c r="T275" s="161">
        <f>S275*H275</f>
        <v>0</v>
      </c>
      <c r="U275" s="31"/>
      <c r="V275" s="31"/>
      <c r="W275" s="31"/>
      <c r="X275" s="31"/>
      <c r="Y275" s="31"/>
      <c r="Z275" s="31"/>
      <c r="AA275" s="31"/>
      <c r="AB275" s="31"/>
      <c r="AC275" s="31"/>
      <c r="AD275" s="31"/>
      <c r="AE275" s="31"/>
      <c r="AR275" s="162" t="s">
        <v>279</v>
      </c>
      <c r="AT275" s="162" t="s">
        <v>488</v>
      </c>
      <c r="AU275" s="162" t="s">
        <v>126</v>
      </c>
      <c r="AY275" s="16" t="s">
        <v>119</v>
      </c>
      <c r="BE275" s="163">
        <f>IF(N275="základná",J275,0)</f>
        <v>0</v>
      </c>
      <c r="BF275" s="163">
        <f>IF(N275="znížená",J275,0)</f>
        <v>0</v>
      </c>
      <c r="BG275" s="163">
        <f>IF(N275="zákl. prenesená",J275,0)</f>
        <v>0</v>
      </c>
      <c r="BH275" s="163">
        <f>IF(N275="zníž. prenesená",J275,0)</f>
        <v>0</v>
      </c>
      <c r="BI275" s="163">
        <f>IF(N275="nulová",J275,0)</f>
        <v>0</v>
      </c>
      <c r="BJ275" s="16" t="s">
        <v>126</v>
      </c>
      <c r="BK275" s="163">
        <f>ROUND(I275*H275,2)</f>
        <v>0</v>
      </c>
      <c r="BL275" s="16" t="s">
        <v>196</v>
      </c>
      <c r="BM275" s="162" t="s">
        <v>627</v>
      </c>
    </row>
    <row r="276" spans="1:65" s="13" customFormat="1">
      <c r="B276" s="164"/>
      <c r="D276" s="165" t="s">
        <v>157</v>
      </c>
      <c r="E276" s="166" t="s">
        <v>1</v>
      </c>
      <c r="F276" s="167" t="s">
        <v>628</v>
      </c>
      <c r="H276" s="168">
        <v>4.843</v>
      </c>
      <c r="I276" s="169"/>
      <c r="L276" s="164"/>
      <c r="M276" s="170"/>
      <c r="N276" s="171"/>
      <c r="O276" s="171"/>
      <c r="P276" s="171"/>
      <c r="Q276" s="171"/>
      <c r="R276" s="171"/>
      <c r="S276" s="171"/>
      <c r="T276" s="172"/>
      <c r="AT276" s="166" t="s">
        <v>157</v>
      </c>
      <c r="AU276" s="166" t="s">
        <v>126</v>
      </c>
      <c r="AV276" s="13" t="s">
        <v>126</v>
      </c>
      <c r="AW276" s="13" t="s">
        <v>29</v>
      </c>
      <c r="AX276" s="13" t="s">
        <v>73</v>
      </c>
      <c r="AY276" s="166" t="s">
        <v>119</v>
      </c>
    </row>
    <row r="277" spans="1:65" s="14" customFormat="1">
      <c r="B277" s="173"/>
      <c r="D277" s="165" t="s">
        <v>157</v>
      </c>
      <c r="E277" s="174" t="s">
        <v>1</v>
      </c>
      <c r="F277" s="175" t="s">
        <v>159</v>
      </c>
      <c r="H277" s="176">
        <v>4.843</v>
      </c>
      <c r="I277" s="177"/>
      <c r="L277" s="173"/>
      <c r="M277" s="178"/>
      <c r="N277" s="179"/>
      <c r="O277" s="179"/>
      <c r="P277" s="179"/>
      <c r="Q277" s="179"/>
      <c r="R277" s="179"/>
      <c r="S277" s="179"/>
      <c r="T277" s="180"/>
      <c r="AT277" s="174" t="s">
        <v>157</v>
      </c>
      <c r="AU277" s="174" t="s">
        <v>126</v>
      </c>
      <c r="AV277" s="14" t="s">
        <v>125</v>
      </c>
      <c r="AW277" s="14" t="s">
        <v>29</v>
      </c>
      <c r="AX277" s="14" t="s">
        <v>80</v>
      </c>
      <c r="AY277" s="174" t="s">
        <v>119</v>
      </c>
    </row>
    <row r="278" spans="1:65" s="12" customFormat="1" ht="22.9" customHeight="1">
      <c r="B278" s="136"/>
      <c r="D278" s="137" t="s">
        <v>72</v>
      </c>
      <c r="E278" s="147" t="s">
        <v>629</v>
      </c>
      <c r="F278" s="147" t="s">
        <v>630</v>
      </c>
      <c r="I278" s="139"/>
      <c r="J278" s="148">
        <f>BK278</f>
        <v>0</v>
      </c>
      <c r="L278" s="136"/>
      <c r="M278" s="141"/>
      <c r="N278" s="142"/>
      <c r="O278" s="142"/>
      <c r="P278" s="143">
        <f>SUM(P279:P283)</f>
        <v>0</v>
      </c>
      <c r="Q278" s="142"/>
      <c r="R278" s="143">
        <f>SUM(R279:R283)</f>
        <v>0</v>
      </c>
      <c r="S278" s="142"/>
      <c r="T278" s="144">
        <f>SUM(T279:T283)</f>
        <v>0</v>
      </c>
      <c r="AR278" s="137" t="s">
        <v>126</v>
      </c>
      <c r="AT278" s="145" t="s">
        <v>72</v>
      </c>
      <c r="AU278" s="145" t="s">
        <v>80</v>
      </c>
      <c r="AY278" s="137" t="s">
        <v>119</v>
      </c>
      <c r="BK278" s="146">
        <f>SUM(BK279:BK283)</f>
        <v>0</v>
      </c>
    </row>
    <row r="279" spans="1:65" s="2" customFormat="1" ht="24.2" customHeight="1">
      <c r="A279" s="31"/>
      <c r="B279" s="149"/>
      <c r="C279" s="150" t="s">
        <v>631</v>
      </c>
      <c r="D279" s="150" t="s">
        <v>121</v>
      </c>
      <c r="E279" s="151" t="s">
        <v>632</v>
      </c>
      <c r="F279" s="152" t="s">
        <v>633</v>
      </c>
      <c r="G279" s="153" t="s">
        <v>124</v>
      </c>
      <c r="H279" s="154">
        <v>23.81</v>
      </c>
      <c r="I279" s="155"/>
      <c r="J279" s="156">
        <f>ROUND(I279*H279,2)</f>
        <v>0</v>
      </c>
      <c r="K279" s="157"/>
      <c r="L279" s="32"/>
      <c r="M279" s="158" t="s">
        <v>1</v>
      </c>
      <c r="N279" s="159" t="s">
        <v>39</v>
      </c>
      <c r="O279" s="60"/>
      <c r="P279" s="160">
        <f>O279*H279</f>
        <v>0</v>
      </c>
      <c r="Q279" s="160">
        <v>0</v>
      </c>
      <c r="R279" s="160">
        <f>Q279*H279</f>
        <v>0</v>
      </c>
      <c r="S279" s="160">
        <v>0</v>
      </c>
      <c r="T279" s="161">
        <f>S279*H279</f>
        <v>0</v>
      </c>
      <c r="U279" s="31"/>
      <c r="V279" s="31"/>
      <c r="W279" s="31"/>
      <c r="X279" s="31"/>
      <c r="Y279" s="31"/>
      <c r="Z279" s="31"/>
      <c r="AA279" s="31"/>
      <c r="AB279" s="31"/>
      <c r="AC279" s="31"/>
      <c r="AD279" s="31"/>
      <c r="AE279" s="31"/>
      <c r="AR279" s="162" t="s">
        <v>196</v>
      </c>
      <c r="AT279" s="162" t="s">
        <v>121</v>
      </c>
      <c r="AU279" s="162" t="s">
        <v>126</v>
      </c>
      <c r="AY279" s="16" t="s">
        <v>119</v>
      </c>
      <c r="BE279" s="163">
        <f>IF(N279="základná",J279,0)</f>
        <v>0</v>
      </c>
      <c r="BF279" s="163">
        <f>IF(N279="znížená",J279,0)</f>
        <v>0</v>
      </c>
      <c r="BG279" s="163">
        <f>IF(N279="zákl. prenesená",J279,0)</f>
        <v>0</v>
      </c>
      <c r="BH279" s="163">
        <f>IF(N279="zníž. prenesená",J279,0)</f>
        <v>0</v>
      </c>
      <c r="BI279" s="163">
        <f>IF(N279="nulová",J279,0)</f>
        <v>0</v>
      </c>
      <c r="BJ279" s="16" t="s">
        <v>126</v>
      </c>
      <c r="BK279" s="163">
        <f>ROUND(I279*H279,2)</f>
        <v>0</v>
      </c>
      <c r="BL279" s="16" t="s">
        <v>196</v>
      </c>
      <c r="BM279" s="162" t="s">
        <v>634</v>
      </c>
    </row>
    <row r="280" spans="1:65" s="2" customFormat="1" ht="16.5" customHeight="1">
      <c r="A280" s="31"/>
      <c r="B280" s="149"/>
      <c r="C280" s="150" t="s">
        <v>635</v>
      </c>
      <c r="D280" s="150" t="s">
        <v>121</v>
      </c>
      <c r="E280" s="151" t="s">
        <v>636</v>
      </c>
      <c r="F280" s="152" t="s">
        <v>637</v>
      </c>
      <c r="G280" s="153" t="s">
        <v>124</v>
      </c>
      <c r="H280" s="154">
        <v>23.81</v>
      </c>
      <c r="I280" s="155"/>
      <c r="J280" s="156">
        <f>ROUND(I280*H280,2)</f>
        <v>0</v>
      </c>
      <c r="K280" s="157"/>
      <c r="L280" s="32"/>
      <c r="M280" s="158" t="s">
        <v>1</v>
      </c>
      <c r="N280" s="159" t="s">
        <v>39</v>
      </c>
      <c r="O280" s="60"/>
      <c r="P280" s="160">
        <f>O280*H280</f>
        <v>0</v>
      </c>
      <c r="Q280" s="160">
        <v>0</v>
      </c>
      <c r="R280" s="160">
        <f>Q280*H280</f>
        <v>0</v>
      </c>
      <c r="S280" s="160">
        <v>0</v>
      </c>
      <c r="T280" s="161">
        <f>S280*H280</f>
        <v>0</v>
      </c>
      <c r="U280" s="31"/>
      <c r="V280" s="31"/>
      <c r="W280" s="31"/>
      <c r="X280" s="31"/>
      <c r="Y280" s="31"/>
      <c r="Z280" s="31"/>
      <c r="AA280" s="31"/>
      <c r="AB280" s="31"/>
      <c r="AC280" s="31"/>
      <c r="AD280" s="31"/>
      <c r="AE280" s="31"/>
      <c r="AR280" s="162" t="s">
        <v>196</v>
      </c>
      <c r="AT280" s="162" t="s">
        <v>121</v>
      </c>
      <c r="AU280" s="162" t="s">
        <v>126</v>
      </c>
      <c r="AY280" s="16" t="s">
        <v>119</v>
      </c>
      <c r="BE280" s="163">
        <f>IF(N280="základná",J280,0)</f>
        <v>0</v>
      </c>
      <c r="BF280" s="163">
        <f>IF(N280="znížená",J280,0)</f>
        <v>0</v>
      </c>
      <c r="BG280" s="163">
        <f>IF(N280="zákl. prenesená",J280,0)</f>
        <v>0</v>
      </c>
      <c r="BH280" s="163">
        <f>IF(N280="zníž. prenesená",J280,0)</f>
        <v>0</v>
      </c>
      <c r="BI280" s="163">
        <f>IF(N280="nulová",J280,0)</f>
        <v>0</v>
      </c>
      <c r="BJ280" s="16" t="s">
        <v>126</v>
      </c>
      <c r="BK280" s="163">
        <f>ROUND(I280*H280,2)</f>
        <v>0</v>
      </c>
      <c r="BL280" s="16" t="s">
        <v>196</v>
      </c>
      <c r="BM280" s="162" t="s">
        <v>638</v>
      </c>
    </row>
    <row r="281" spans="1:65" s="2" customFormat="1" ht="16.5" customHeight="1">
      <c r="A281" s="31"/>
      <c r="B281" s="149"/>
      <c r="C281" s="186" t="s">
        <v>639</v>
      </c>
      <c r="D281" s="186" t="s">
        <v>488</v>
      </c>
      <c r="E281" s="187" t="s">
        <v>640</v>
      </c>
      <c r="F281" s="188" t="s">
        <v>641</v>
      </c>
      <c r="G281" s="189" t="s">
        <v>124</v>
      </c>
      <c r="H281" s="190">
        <v>24.524000000000001</v>
      </c>
      <c r="I281" s="191"/>
      <c r="J281" s="192">
        <f>ROUND(I281*H281,2)</f>
        <v>0</v>
      </c>
      <c r="K281" s="193"/>
      <c r="L281" s="194"/>
      <c r="M281" s="195" t="s">
        <v>1</v>
      </c>
      <c r="N281" s="196" t="s">
        <v>39</v>
      </c>
      <c r="O281" s="60"/>
      <c r="P281" s="160">
        <f>O281*H281</f>
        <v>0</v>
      </c>
      <c r="Q281" s="160">
        <v>0</v>
      </c>
      <c r="R281" s="160">
        <f>Q281*H281</f>
        <v>0</v>
      </c>
      <c r="S281" s="160">
        <v>0</v>
      </c>
      <c r="T281" s="161">
        <f>S281*H281</f>
        <v>0</v>
      </c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R281" s="162" t="s">
        <v>279</v>
      </c>
      <c r="AT281" s="162" t="s">
        <v>488</v>
      </c>
      <c r="AU281" s="162" t="s">
        <v>126</v>
      </c>
      <c r="AY281" s="16" t="s">
        <v>119</v>
      </c>
      <c r="BE281" s="163">
        <f>IF(N281="základná",J281,0)</f>
        <v>0</v>
      </c>
      <c r="BF281" s="163">
        <f>IF(N281="znížená",J281,0)</f>
        <v>0</v>
      </c>
      <c r="BG281" s="163">
        <f>IF(N281="zákl. prenesená",J281,0)</f>
        <v>0</v>
      </c>
      <c r="BH281" s="163">
        <f>IF(N281="zníž. prenesená",J281,0)</f>
        <v>0</v>
      </c>
      <c r="BI281" s="163">
        <f>IF(N281="nulová",J281,0)</f>
        <v>0</v>
      </c>
      <c r="BJ281" s="16" t="s">
        <v>126</v>
      </c>
      <c r="BK281" s="163">
        <f>ROUND(I281*H281,2)</f>
        <v>0</v>
      </c>
      <c r="BL281" s="16" t="s">
        <v>196</v>
      </c>
      <c r="BM281" s="162" t="s">
        <v>642</v>
      </c>
    </row>
    <row r="282" spans="1:65" s="13" customFormat="1">
      <c r="B282" s="164"/>
      <c r="D282" s="165" t="s">
        <v>157</v>
      </c>
      <c r="E282" s="166" t="s">
        <v>1</v>
      </c>
      <c r="F282" s="167" t="s">
        <v>643</v>
      </c>
      <c r="H282" s="168">
        <v>24.524000000000001</v>
      </c>
      <c r="I282" s="169"/>
      <c r="L282" s="164"/>
      <c r="M282" s="170"/>
      <c r="N282" s="171"/>
      <c r="O282" s="171"/>
      <c r="P282" s="171"/>
      <c r="Q282" s="171"/>
      <c r="R282" s="171"/>
      <c r="S282" s="171"/>
      <c r="T282" s="172"/>
      <c r="AT282" s="166" t="s">
        <v>157</v>
      </c>
      <c r="AU282" s="166" t="s">
        <v>126</v>
      </c>
      <c r="AV282" s="13" t="s">
        <v>126</v>
      </c>
      <c r="AW282" s="13" t="s">
        <v>29</v>
      </c>
      <c r="AX282" s="13" t="s">
        <v>73</v>
      </c>
      <c r="AY282" s="166" t="s">
        <v>119</v>
      </c>
    </row>
    <row r="283" spans="1:65" s="14" customFormat="1">
      <c r="B283" s="173"/>
      <c r="D283" s="165" t="s">
        <v>157</v>
      </c>
      <c r="E283" s="174" t="s">
        <v>1</v>
      </c>
      <c r="F283" s="175" t="s">
        <v>159</v>
      </c>
      <c r="H283" s="176">
        <v>24.524000000000001</v>
      </c>
      <c r="I283" s="177"/>
      <c r="L283" s="173"/>
      <c r="M283" s="178"/>
      <c r="N283" s="179"/>
      <c r="O283" s="179"/>
      <c r="P283" s="179"/>
      <c r="Q283" s="179"/>
      <c r="R283" s="179"/>
      <c r="S283" s="179"/>
      <c r="T283" s="180"/>
      <c r="AT283" s="174" t="s">
        <v>157</v>
      </c>
      <c r="AU283" s="174" t="s">
        <v>126</v>
      </c>
      <c r="AV283" s="14" t="s">
        <v>125</v>
      </c>
      <c r="AW283" s="14" t="s">
        <v>29</v>
      </c>
      <c r="AX283" s="14" t="s">
        <v>80</v>
      </c>
      <c r="AY283" s="174" t="s">
        <v>119</v>
      </c>
    </row>
    <row r="284" spans="1:65" s="12" customFormat="1" ht="22.9" customHeight="1">
      <c r="B284" s="136"/>
      <c r="D284" s="137" t="s">
        <v>72</v>
      </c>
      <c r="E284" s="147" t="s">
        <v>306</v>
      </c>
      <c r="F284" s="147" t="s">
        <v>307</v>
      </c>
      <c r="I284" s="139"/>
      <c r="J284" s="148">
        <f>BK284</f>
        <v>0</v>
      </c>
      <c r="L284" s="136"/>
      <c r="M284" s="141"/>
      <c r="N284" s="142"/>
      <c r="O284" s="142"/>
      <c r="P284" s="143">
        <f>SUM(P285:P287)</f>
        <v>0</v>
      </c>
      <c r="Q284" s="142"/>
      <c r="R284" s="143">
        <f>SUM(R285:R287)</f>
        <v>0</v>
      </c>
      <c r="S284" s="142"/>
      <c r="T284" s="144">
        <f>SUM(T285:T287)</f>
        <v>0</v>
      </c>
      <c r="AR284" s="137" t="s">
        <v>126</v>
      </c>
      <c r="AT284" s="145" t="s">
        <v>72</v>
      </c>
      <c r="AU284" s="145" t="s">
        <v>80</v>
      </c>
      <c r="AY284" s="137" t="s">
        <v>119</v>
      </c>
      <c r="BK284" s="146">
        <f>SUM(BK285:BK287)</f>
        <v>0</v>
      </c>
    </row>
    <row r="285" spans="1:65" s="2" customFormat="1" ht="24.2" customHeight="1">
      <c r="A285" s="31"/>
      <c r="B285" s="149"/>
      <c r="C285" s="150" t="s">
        <v>644</v>
      </c>
      <c r="D285" s="150" t="s">
        <v>121</v>
      </c>
      <c r="E285" s="151" t="s">
        <v>645</v>
      </c>
      <c r="F285" s="152" t="s">
        <v>646</v>
      </c>
      <c r="G285" s="153" t="s">
        <v>183</v>
      </c>
      <c r="H285" s="154">
        <v>77.2</v>
      </c>
      <c r="I285" s="155"/>
      <c r="J285" s="156">
        <f>ROUND(I285*H285,2)</f>
        <v>0</v>
      </c>
      <c r="K285" s="157"/>
      <c r="L285" s="32"/>
      <c r="M285" s="158" t="s">
        <v>1</v>
      </c>
      <c r="N285" s="159" t="s">
        <v>39</v>
      </c>
      <c r="O285" s="60"/>
      <c r="P285" s="160">
        <f>O285*H285</f>
        <v>0</v>
      </c>
      <c r="Q285" s="160">
        <v>0</v>
      </c>
      <c r="R285" s="160">
        <f>Q285*H285</f>
        <v>0</v>
      </c>
      <c r="S285" s="160">
        <v>0</v>
      </c>
      <c r="T285" s="161">
        <f>S285*H285</f>
        <v>0</v>
      </c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R285" s="162" t="s">
        <v>196</v>
      </c>
      <c r="AT285" s="162" t="s">
        <v>121</v>
      </c>
      <c r="AU285" s="162" t="s">
        <v>126</v>
      </c>
      <c r="AY285" s="16" t="s">
        <v>119</v>
      </c>
      <c r="BE285" s="163">
        <f>IF(N285="základná",J285,0)</f>
        <v>0</v>
      </c>
      <c r="BF285" s="163">
        <f>IF(N285="znížená",J285,0)</f>
        <v>0</v>
      </c>
      <c r="BG285" s="163">
        <f>IF(N285="zákl. prenesená",J285,0)</f>
        <v>0</v>
      </c>
      <c r="BH285" s="163">
        <f>IF(N285="zníž. prenesená",J285,0)</f>
        <v>0</v>
      </c>
      <c r="BI285" s="163">
        <f>IF(N285="nulová",J285,0)</f>
        <v>0</v>
      </c>
      <c r="BJ285" s="16" t="s">
        <v>126</v>
      </c>
      <c r="BK285" s="163">
        <f>ROUND(I285*H285,2)</f>
        <v>0</v>
      </c>
      <c r="BL285" s="16" t="s">
        <v>196</v>
      </c>
      <c r="BM285" s="162" t="s">
        <v>647</v>
      </c>
    </row>
    <row r="286" spans="1:65" s="2" customFormat="1" ht="24.2" customHeight="1">
      <c r="A286" s="31"/>
      <c r="B286" s="149"/>
      <c r="C286" s="150" t="s">
        <v>648</v>
      </c>
      <c r="D286" s="150" t="s">
        <v>121</v>
      </c>
      <c r="E286" s="151" t="s">
        <v>649</v>
      </c>
      <c r="F286" s="152" t="s">
        <v>650</v>
      </c>
      <c r="G286" s="153" t="s">
        <v>183</v>
      </c>
      <c r="H286" s="154">
        <v>21.36</v>
      </c>
      <c r="I286" s="155"/>
      <c r="J286" s="156">
        <f>ROUND(I286*H286,2)</f>
        <v>0</v>
      </c>
      <c r="K286" s="157"/>
      <c r="L286" s="32"/>
      <c r="M286" s="158" t="s">
        <v>1</v>
      </c>
      <c r="N286" s="159" t="s">
        <v>39</v>
      </c>
      <c r="O286" s="60"/>
      <c r="P286" s="160">
        <f>O286*H286</f>
        <v>0</v>
      </c>
      <c r="Q286" s="160">
        <v>0</v>
      </c>
      <c r="R286" s="160">
        <f>Q286*H286</f>
        <v>0</v>
      </c>
      <c r="S286" s="160">
        <v>0</v>
      </c>
      <c r="T286" s="161">
        <f>S286*H286</f>
        <v>0</v>
      </c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R286" s="162" t="s">
        <v>196</v>
      </c>
      <c r="AT286" s="162" t="s">
        <v>121</v>
      </c>
      <c r="AU286" s="162" t="s">
        <v>126</v>
      </c>
      <c r="AY286" s="16" t="s">
        <v>119</v>
      </c>
      <c r="BE286" s="163">
        <f>IF(N286="základná",J286,0)</f>
        <v>0</v>
      </c>
      <c r="BF286" s="163">
        <f>IF(N286="znížená",J286,0)</f>
        <v>0</v>
      </c>
      <c r="BG286" s="163">
        <f>IF(N286="zákl. prenesená",J286,0)</f>
        <v>0</v>
      </c>
      <c r="BH286" s="163">
        <f>IF(N286="zníž. prenesená",J286,0)</f>
        <v>0</v>
      </c>
      <c r="BI286" s="163">
        <f>IF(N286="nulová",J286,0)</f>
        <v>0</v>
      </c>
      <c r="BJ286" s="16" t="s">
        <v>126</v>
      </c>
      <c r="BK286" s="163">
        <f>ROUND(I286*H286,2)</f>
        <v>0</v>
      </c>
      <c r="BL286" s="16" t="s">
        <v>196</v>
      </c>
      <c r="BM286" s="162" t="s">
        <v>651</v>
      </c>
    </row>
    <row r="287" spans="1:65" s="2" customFormat="1" ht="24.2" customHeight="1">
      <c r="A287" s="31"/>
      <c r="B287" s="149"/>
      <c r="C287" s="150" t="s">
        <v>652</v>
      </c>
      <c r="D287" s="150" t="s">
        <v>121</v>
      </c>
      <c r="E287" s="151" t="s">
        <v>653</v>
      </c>
      <c r="F287" s="152" t="s">
        <v>654</v>
      </c>
      <c r="G287" s="153" t="s">
        <v>256</v>
      </c>
      <c r="H287" s="154">
        <v>0.23</v>
      </c>
      <c r="I287" s="155"/>
      <c r="J287" s="156">
        <f>ROUND(I287*H287,2)</f>
        <v>0</v>
      </c>
      <c r="K287" s="157"/>
      <c r="L287" s="32"/>
      <c r="M287" s="158" t="s">
        <v>1</v>
      </c>
      <c r="N287" s="159" t="s">
        <v>39</v>
      </c>
      <c r="O287" s="60"/>
      <c r="P287" s="160">
        <f>O287*H287</f>
        <v>0</v>
      </c>
      <c r="Q287" s="160">
        <v>0</v>
      </c>
      <c r="R287" s="160">
        <f>Q287*H287</f>
        <v>0</v>
      </c>
      <c r="S287" s="160">
        <v>0</v>
      </c>
      <c r="T287" s="161">
        <f>S287*H287</f>
        <v>0</v>
      </c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R287" s="162" t="s">
        <v>196</v>
      </c>
      <c r="AT287" s="162" t="s">
        <v>121</v>
      </c>
      <c r="AU287" s="162" t="s">
        <v>126</v>
      </c>
      <c r="AY287" s="16" t="s">
        <v>119</v>
      </c>
      <c r="BE287" s="163">
        <f>IF(N287="základná",J287,0)</f>
        <v>0</v>
      </c>
      <c r="BF287" s="163">
        <f>IF(N287="znížená",J287,0)</f>
        <v>0</v>
      </c>
      <c r="BG287" s="163">
        <f>IF(N287="zákl. prenesená",J287,0)</f>
        <v>0</v>
      </c>
      <c r="BH287" s="163">
        <f>IF(N287="zníž. prenesená",J287,0)</f>
        <v>0</v>
      </c>
      <c r="BI287" s="163">
        <f>IF(N287="nulová",J287,0)</f>
        <v>0</v>
      </c>
      <c r="BJ287" s="16" t="s">
        <v>126</v>
      </c>
      <c r="BK287" s="163">
        <f>ROUND(I287*H287,2)</f>
        <v>0</v>
      </c>
      <c r="BL287" s="16" t="s">
        <v>196</v>
      </c>
      <c r="BM287" s="162" t="s">
        <v>655</v>
      </c>
    </row>
    <row r="288" spans="1:65" s="12" customFormat="1" ht="22.9" customHeight="1">
      <c r="B288" s="136"/>
      <c r="D288" s="137" t="s">
        <v>72</v>
      </c>
      <c r="E288" s="147" t="s">
        <v>321</v>
      </c>
      <c r="F288" s="147" t="s">
        <v>322</v>
      </c>
      <c r="I288" s="139"/>
      <c r="J288" s="148">
        <f>BK288</f>
        <v>0</v>
      </c>
      <c r="L288" s="136"/>
      <c r="M288" s="141"/>
      <c r="N288" s="142"/>
      <c r="O288" s="142"/>
      <c r="P288" s="143">
        <f>SUM(P289:P293)</f>
        <v>0</v>
      </c>
      <c r="Q288" s="142"/>
      <c r="R288" s="143">
        <f>SUM(R289:R293)</f>
        <v>0</v>
      </c>
      <c r="S288" s="142"/>
      <c r="T288" s="144">
        <f>SUM(T289:T293)</f>
        <v>0</v>
      </c>
      <c r="AR288" s="137" t="s">
        <v>126</v>
      </c>
      <c r="AT288" s="145" t="s">
        <v>72</v>
      </c>
      <c r="AU288" s="145" t="s">
        <v>80</v>
      </c>
      <c r="AY288" s="137" t="s">
        <v>119</v>
      </c>
      <c r="BK288" s="146">
        <f>SUM(BK289:BK293)</f>
        <v>0</v>
      </c>
    </row>
    <row r="289" spans="1:65" s="2" customFormat="1" ht="24.2" customHeight="1">
      <c r="A289" s="31"/>
      <c r="B289" s="149"/>
      <c r="C289" s="150" t="s">
        <v>656</v>
      </c>
      <c r="D289" s="150" t="s">
        <v>121</v>
      </c>
      <c r="E289" s="151" t="s">
        <v>657</v>
      </c>
      <c r="F289" s="152" t="s">
        <v>658</v>
      </c>
      <c r="G289" s="153" t="s">
        <v>124</v>
      </c>
      <c r="H289" s="154">
        <v>352.21</v>
      </c>
      <c r="I289" s="155"/>
      <c r="J289" s="156">
        <f>ROUND(I289*H289,2)</f>
        <v>0</v>
      </c>
      <c r="K289" s="157"/>
      <c r="L289" s="32"/>
      <c r="M289" s="158" t="s">
        <v>1</v>
      </c>
      <c r="N289" s="159" t="s">
        <v>39</v>
      </c>
      <c r="O289" s="60"/>
      <c r="P289" s="160">
        <f>O289*H289</f>
        <v>0</v>
      </c>
      <c r="Q289" s="160">
        <v>0</v>
      </c>
      <c r="R289" s="160">
        <f>Q289*H289</f>
        <v>0</v>
      </c>
      <c r="S289" s="160">
        <v>0</v>
      </c>
      <c r="T289" s="161">
        <f>S289*H289</f>
        <v>0</v>
      </c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R289" s="162" t="s">
        <v>196</v>
      </c>
      <c r="AT289" s="162" t="s">
        <v>121</v>
      </c>
      <c r="AU289" s="162" t="s">
        <v>126</v>
      </c>
      <c r="AY289" s="16" t="s">
        <v>119</v>
      </c>
      <c r="BE289" s="163">
        <f>IF(N289="základná",J289,0)</f>
        <v>0</v>
      </c>
      <c r="BF289" s="163">
        <f>IF(N289="znížená",J289,0)</f>
        <v>0</v>
      </c>
      <c r="BG289" s="163">
        <f>IF(N289="zákl. prenesená",J289,0)</f>
        <v>0</v>
      </c>
      <c r="BH289" s="163">
        <f>IF(N289="zníž. prenesená",J289,0)</f>
        <v>0</v>
      </c>
      <c r="BI289" s="163">
        <f>IF(N289="nulová",J289,0)</f>
        <v>0</v>
      </c>
      <c r="BJ289" s="16" t="s">
        <v>126</v>
      </c>
      <c r="BK289" s="163">
        <f>ROUND(I289*H289,2)</f>
        <v>0</v>
      </c>
      <c r="BL289" s="16" t="s">
        <v>196</v>
      </c>
      <c r="BM289" s="162" t="s">
        <v>659</v>
      </c>
    </row>
    <row r="290" spans="1:65" s="13" customFormat="1">
      <c r="B290" s="164"/>
      <c r="D290" s="165" t="s">
        <v>157</v>
      </c>
      <c r="E290" s="166" t="s">
        <v>1</v>
      </c>
      <c r="F290" s="167" t="s">
        <v>660</v>
      </c>
      <c r="H290" s="168">
        <v>322.60000000000002</v>
      </c>
      <c r="I290" s="169"/>
      <c r="L290" s="164"/>
      <c r="M290" s="170"/>
      <c r="N290" s="171"/>
      <c r="O290" s="171"/>
      <c r="P290" s="171"/>
      <c r="Q290" s="171"/>
      <c r="R290" s="171"/>
      <c r="S290" s="171"/>
      <c r="T290" s="172"/>
      <c r="AT290" s="166" t="s">
        <v>157</v>
      </c>
      <c r="AU290" s="166" t="s">
        <v>126</v>
      </c>
      <c r="AV290" s="13" t="s">
        <v>126</v>
      </c>
      <c r="AW290" s="13" t="s">
        <v>29</v>
      </c>
      <c r="AX290" s="13" t="s">
        <v>73</v>
      </c>
      <c r="AY290" s="166" t="s">
        <v>119</v>
      </c>
    </row>
    <row r="291" spans="1:65" s="13" customFormat="1">
      <c r="B291" s="164"/>
      <c r="D291" s="165" t="s">
        <v>157</v>
      </c>
      <c r="E291" s="166" t="s">
        <v>1</v>
      </c>
      <c r="F291" s="167" t="s">
        <v>661</v>
      </c>
      <c r="H291" s="168">
        <v>29.61</v>
      </c>
      <c r="I291" s="169"/>
      <c r="L291" s="164"/>
      <c r="M291" s="170"/>
      <c r="N291" s="171"/>
      <c r="O291" s="171"/>
      <c r="P291" s="171"/>
      <c r="Q291" s="171"/>
      <c r="R291" s="171"/>
      <c r="S291" s="171"/>
      <c r="T291" s="172"/>
      <c r="AT291" s="166" t="s">
        <v>157</v>
      </c>
      <c r="AU291" s="166" t="s">
        <v>126</v>
      </c>
      <c r="AV291" s="13" t="s">
        <v>126</v>
      </c>
      <c r="AW291" s="13" t="s">
        <v>29</v>
      </c>
      <c r="AX291" s="13" t="s">
        <v>73</v>
      </c>
      <c r="AY291" s="166" t="s">
        <v>119</v>
      </c>
    </row>
    <row r="292" spans="1:65" s="14" customFormat="1">
      <c r="B292" s="173"/>
      <c r="D292" s="165" t="s">
        <v>157</v>
      </c>
      <c r="E292" s="174" t="s">
        <v>1</v>
      </c>
      <c r="F292" s="175" t="s">
        <v>159</v>
      </c>
      <c r="H292" s="176">
        <v>352.21</v>
      </c>
      <c r="I292" s="177"/>
      <c r="L292" s="173"/>
      <c r="M292" s="178"/>
      <c r="N292" s="179"/>
      <c r="O292" s="179"/>
      <c r="P292" s="179"/>
      <c r="Q292" s="179"/>
      <c r="R292" s="179"/>
      <c r="S292" s="179"/>
      <c r="T292" s="180"/>
      <c r="AT292" s="174" t="s">
        <v>157</v>
      </c>
      <c r="AU292" s="174" t="s">
        <v>126</v>
      </c>
      <c r="AV292" s="14" t="s">
        <v>125</v>
      </c>
      <c r="AW292" s="14" t="s">
        <v>29</v>
      </c>
      <c r="AX292" s="14" t="s">
        <v>80</v>
      </c>
      <c r="AY292" s="174" t="s">
        <v>119</v>
      </c>
    </row>
    <row r="293" spans="1:65" s="2" customFormat="1" ht="21.75" customHeight="1">
      <c r="A293" s="31"/>
      <c r="B293" s="149"/>
      <c r="C293" s="150" t="s">
        <v>662</v>
      </c>
      <c r="D293" s="150" t="s">
        <v>121</v>
      </c>
      <c r="E293" s="151" t="s">
        <v>663</v>
      </c>
      <c r="F293" s="152" t="s">
        <v>664</v>
      </c>
      <c r="G293" s="153" t="s">
        <v>256</v>
      </c>
      <c r="H293" s="154">
        <v>24.405000000000001</v>
      </c>
      <c r="I293" s="155"/>
      <c r="J293" s="156">
        <f>ROUND(I293*H293,2)</f>
        <v>0</v>
      </c>
      <c r="K293" s="157"/>
      <c r="L293" s="32"/>
      <c r="M293" s="158" t="s">
        <v>1</v>
      </c>
      <c r="N293" s="159" t="s">
        <v>39</v>
      </c>
      <c r="O293" s="60"/>
      <c r="P293" s="160">
        <f>O293*H293</f>
        <v>0</v>
      </c>
      <c r="Q293" s="160">
        <v>0</v>
      </c>
      <c r="R293" s="160">
        <f>Q293*H293</f>
        <v>0</v>
      </c>
      <c r="S293" s="160">
        <v>0</v>
      </c>
      <c r="T293" s="161">
        <f>S293*H293</f>
        <v>0</v>
      </c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R293" s="162" t="s">
        <v>196</v>
      </c>
      <c r="AT293" s="162" t="s">
        <v>121</v>
      </c>
      <c r="AU293" s="162" t="s">
        <v>126</v>
      </c>
      <c r="AY293" s="16" t="s">
        <v>119</v>
      </c>
      <c r="BE293" s="163">
        <f>IF(N293="základná",J293,0)</f>
        <v>0</v>
      </c>
      <c r="BF293" s="163">
        <f>IF(N293="znížená",J293,0)</f>
        <v>0</v>
      </c>
      <c r="BG293" s="163">
        <f>IF(N293="zákl. prenesená",J293,0)</f>
        <v>0</v>
      </c>
      <c r="BH293" s="163">
        <f>IF(N293="zníž. prenesená",J293,0)</f>
        <v>0</v>
      </c>
      <c r="BI293" s="163">
        <f>IF(N293="nulová",J293,0)</f>
        <v>0</v>
      </c>
      <c r="BJ293" s="16" t="s">
        <v>126</v>
      </c>
      <c r="BK293" s="163">
        <f>ROUND(I293*H293,2)</f>
        <v>0</v>
      </c>
      <c r="BL293" s="16" t="s">
        <v>196</v>
      </c>
      <c r="BM293" s="162" t="s">
        <v>665</v>
      </c>
    </row>
    <row r="294" spans="1:65" s="12" customFormat="1" ht="22.9" customHeight="1">
      <c r="B294" s="136"/>
      <c r="D294" s="137" t="s">
        <v>72</v>
      </c>
      <c r="E294" s="147" t="s">
        <v>331</v>
      </c>
      <c r="F294" s="147" t="s">
        <v>332</v>
      </c>
      <c r="I294" s="139"/>
      <c r="J294" s="148">
        <f>BK294</f>
        <v>0</v>
      </c>
      <c r="L294" s="136"/>
      <c r="M294" s="141"/>
      <c r="N294" s="142"/>
      <c r="O294" s="142"/>
      <c r="P294" s="143">
        <f>SUM(P295:P328)</f>
        <v>0</v>
      </c>
      <c r="Q294" s="142"/>
      <c r="R294" s="143">
        <f>SUM(R295:R328)</f>
        <v>0</v>
      </c>
      <c r="S294" s="142"/>
      <c r="T294" s="144">
        <f>SUM(T295:T328)</f>
        <v>0</v>
      </c>
      <c r="AR294" s="137" t="s">
        <v>126</v>
      </c>
      <c r="AT294" s="145" t="s">
        <v>72</v>
      </c>
      <c r="AU294" s="145" t="s">
        <v>80</v>
      </c>
      <c r="AY294" s="137" t="s">
        <v>119</v>
      </c>
      <c r="BK294" s="146">
        <f>SUM(BK295:BK328)</f>
        <v>0</v>
      </c>
    </row>
    <row r="295" spans="1:65" s="2" customFormat="1" ht="24.2" customHeight="1">
      <c r="A295" s="31"/>
      <c r="B295" s="149"/>
      <c r="C295" s="150" t="s">
        <v>666</v>
      </c>
      <c r="D295" s="150" t="s">
        <v>121</v>
      </c>
      <c r="E295" s="151" t="s">
        <v>667</v>
      </c>
      <c r="F295" s="152" t="s">
        <v>668</v>
      </c>
      <c r="G295" s="153" t="s">
        <v>183</v>
      </c>
      <c r="H295" s="154">
        <v>19.5</v>
      </c>
      <c r="I295" s="155"/>
      <c r="J295" s="156">
        <f>ROUND(I295*H295,2)</f>
        <v>0</v>
      </c>
      <c r="K295" s="157"/>
      <c r="L295" s="32"/>
      <c r="M295" s="158" t="s">
        <v>1</v>
      </c>
      <c r="N295" s="159" t="s">
        <v>39</v>
      </c>
      <c r="O295" s="60"/>
      <c r="P295" s="160">
        <f>O295*H295</f>
        <v>0</v>
      </c>
      <c r="Q295" s="160">
        <v>0</v>
      </c>
      <c r="R295" s="160">
        <f>Q295*H295</f>
        <v>0</v>
      </c>
      <c r="S295" s="160">
        <v>0</v>
      </c>
      <c r="T295" s="161">
        <f>S295*H295</f>
        <v>0</v>
      </c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R295" s="162" t="s">
        <v>196</v>
      </c>
      <c r="AT295" s="162" t="s">
        <v>121</v>
      </c>
      <c r="AU295" s="162" t="s">
        <v>126</v>
      </c>
      <c r="AY295" s="16" t="s">
        <v>119</v>
      </c>
      <c r="BE295" s="163">
        <f>IF(N295="základná",J295,0)</f>
        <v>0</v>
      </c>
      <c r="BF295" s="163">
        <f>IF(N295="znížená",J295,0)</f>
        <v>0</v>
      </c>
      <c r="BG295" s="163">
        <f>IF(N295="zákl. prenesená",J295,0)</f>
        <v>0</v>
      </c>
      <c r="BH295" s="163">
        <f>IF(N295="zníž. prenesená",J295,0)</f>
        <v>0</v>
      </c>
      <c r="BI295" s="163">
        <f>IF(N295="nulová",J295,0)</f>
        <v>0</v>
      </c>
      <c r="BJ295" s="16" t="s">
        <v>126</v>
      </c>
      <c r="BK295" s="163">
        <f>ROUND(I295*H295,2)</f>
        <v>0</v>
      </c>
      <c r="BL295" s="16" t="s">
        <v>196</v>
      </c>
      <c r="BM295" s="162" t="s">
        <v>669</v>
      </c>
    </row>
    <row r="296" spans="1:65" s="13" customFormat="1">
      <c r="B296" s="164"/>
      <c r="D296" s="165" t="s">
        <v>157</v>
      </c>
      <c r="E296" s="166" t="s">
        <v>1</v>
      </c>
      <c r="F296" s="167" t="s">
        <v>185</v>
      </c>
      <c r="H296" s="168">
        <v>19.5</v>
      </c>
      <c r="I296" s="169"/>
      <c r="L296" s="164"/>
      <c r="M296" s="170"/>
      <c r="N296" s="171"/>
      <c r="O296" s="171"/>
      <c r="P296" s="171"/>
      <c r="Q296" s="171"/>
      <c r="R296" s="171"/>
      <c r="S296" s="171"/>
      <c r="T296" s="172"/>
      <c r="AT296" s="166" t="s">
        <v>157</v>
      </c>
      <c r="AU296" s="166" t="s">
        <v>126</v>
      </c>
      <c r="AV296" s="13" t="s">
        <v>126</v>
      </c>
      <c r="AW296" s="13" t="s">
        <v>29</v>
      </c>
      <c r="AX296" s="13" t="s">
        <v>73</v>
      </c>
      <c r="AY296" s="166" t="s">
        <v>119</v>
      </c>
    </row>
    <row r="297" spans="1:65" s="14" customFormat="1">
      <c r="B297" s="173"/>
      <c r="D297" s="165" t="s">
        <v>157</v>
      </c>
      <c r="E297" s="174" t="s">
        <v>1</v>
      </c>
      <c r="F297" s="175" t="s">
        <v>159</v>
      </c>
      <c r="H297" s="176">
        <v>19.5</v>
      </c>
      <c r="I297" s="177"/>
      <c r="L297" s="173"/>
      <c r="M297" s="178"/>
      <c r="N297" s="179"/>
      <c r="O297" s="179"/>
      <c r="P297" s="179"/>
      <c r="Q297" s="179"/>
      <c r="R297" s="179"/>
      <c r="S297" s="179"/>
      <c r="T297" s="180"/>
      <c r="AT297" s="174" t="s">
        <v>157</v>
      </c>
      <c r="AU297" s="174" t="s">
        <v>126</v>
      </c>
      <c r="AV297" s="14" t="s">
        <v>125</v>
      </c>
      <c r="AW297" s="14" t="s">
        <v>29</v>
      </c>
      <c r="AX297" s="14" t="s">
        <v>80</v>
      </c>
      <c r="AY297" s="174" t="s">
        <v>119</v>
      </c>
    </row>
    <row r="298" spans="1:65" s="2" customFormat="1" ht="16.5" customHeight="1">
      <c r="A298" s="31"/>
      <c r="B298" s="149"/>
      <c r="C298" s="150" t="s">
        <v>670</v>
      </c>
      <c r="D298" s="150" t="s">
        <v>121</v>
      </c>
      <c r="E298" s="151" t="s">
        <v>671</v>
      </c>
      <c r="F298" s="152" t="s">
        <v>672</v>
      </c>
      <c r="G298" s="153" t="s">
        <v>183</v>
      </c>
      <c r="H298" s="154">
        <v>44.9</v>
      </c>
      <c r="I298" s="155"/>
      <c r="J298" s="156">
        <f>ROUND(I298*H298,2)</f>
        <v>0</v>
      </c>
      <c r="K298" s="157"/>
      <c r="L298" s="32"/>
      <c r="M298" s="158" t="s">
        <v>1</v>
      </c>
      <c r="N298" s="159" t="s">
        <v>39</v>
      </c>
      <c r="O298" s="60"/>
      <c r="P298" s="160">
        <f>O298*H298</f>
        <v>0</v>
      </c>
      <c r="Q298" s="160">
        <v>0</v>
      </c>
      <c r="R298" s="160">
        <f>Q298*H298</f>
        <v>0</v>
      </c>
      <c r="S298" s="160">
        <v>0</v>
      </c>
      <c r="T298" s="161">
        <f>S298*H298</f>
        <v>0</v>
      </c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R298" s="162" t="s">
        <v>196</v>
      </c>
      <c r="AT298" s="162" t="s">
        <v>121</v>
      </c>
      <c r="AU298" s="162" t="s">
        <v>126</v>
      </c>
      <c r="AY298" s="16" t="s">
        <v>119</v>
      </c>
      <c r="BE298" s="163">
        <f>IF(N298="základná",J298,0)</f>
        <v>0</v>
      </c>
      <c r="BF298" s="163">
        <f>IF(N298="znížená",J298,0)</f>
        <v>0</v>
      </c>
      <c r="BG298" s="163">
        <f>IF(N298="zákl. prenesená",J298,0)</f>
        <v>0</v>
      </c>
      <c r="BH298" s="163">
        <f>IF(N298="zníž. prenesená",J298,0)</f>
        <v>0</v>
      </c>
      <c r="BI298" s="163">
        <f>IF(N298="nulová",J298,0)</f>
        <v>0</v>
      </c>
      <c r="BJ298" s="16" t="s">
        <v>126</v>
      </c>
      <c r="BK298" s="163">
        <f>ROUND(I298*H298,2)</f>
        <v>0</v>
      </c>
      <c r="BL298" s="16" t="s">
        <v>196</v>
      </c>
      <c r="BM298" s="162" t="s">
        <v>673</v>
      </c>
    </row>
    <row r="299" spans="1:65" s="13" customFormat="1">
      <c r="B299" s="164"/>
      <c r="D299" s="165" t="s">
        <v>157</v>
      </c>
      <c r="E299" s="166" t="s">
        <v>1</v>
      </c>
      <c r="F299" s="167" t="s">
        <v>190</v>
      </c>
      <c r="H299" s="168">
        <v>11.04</v>
      </c>
      <c r="I299" s="169"/>
      <c r="L299" s="164"/>
      <c r="M299" s="170"/>
      <c r="N299" s="171"/>
      <c r="O299" s="171"/>
      <c r="P299" s="171"/>
      <c r="Q299" s="171"/>
      <c r="R299" s="171"/>
      <c r="S299" s="171"/>
      <c r="T299" s="172"/>
      <c r="AT299" s="166" t="s">
        <v>157</v>
      </c>
      <c r="AU299" s="166" t="s">
        <v>126</v>
      </c>
      <c r="AV299" s="13" t="s">
        <v>126</v>
      </c>
      <c r="AW299" s="13" t="s">
        <v>29</v>
      </c>
      <c r="AX299" s="13" t="s">
        <v>73</v>
      </c>
      <c r="AY299" s="166" t="s">
        <v>119</v>
      </c>
    </row>
    <row r="300" spans="1:65" s="13" customFormat="1">
      <c r="B300" s="164"/>
      <c r="D300" s="165" t="s">
        <v>157</v>
      </c>
      <c r="E300" s="166" t="s">
        <v>1</v>
      </c>
      <c r="F300" s="167" t="s">
        <v>674</v>
      </c>
      <c r="H300" s="168">
        <v>7</v>
      </c>
      <c r="I300" s="169"/>
      <c r="L300" s="164"/>
      <c r="M300" s="170"/>
      <c r="N300" s="171"/>
      <c r="O300" s="171"/>
      <c r="P300" s="171"/>
      <c r="Q300" s="171"/>
      <c r="R300" s="171"/>
      <c r="S300" s="171"/>
      <c r="T300" s="172"/>
      <c r="AT300" s="166" t="s">
        <v>157</v>
      </c>
      <c r="AU300" s="166" t="s">
        <v>126</v>
      </c>
      <c r="AV300" s="13" t="s">
        <v>126</v>
      </c>
      <c r="AW300" s="13" t="s">
        <v>29</v>
      </c>
      <c r="AX300" s="13" t="s">
        <v>73</v>
      </c>
      <c r="AY300" s="166" t="s">
        <v>119</v>
      </c>
    </row>
    <row r="301" spans="1:65" s="13" customFormat="1">
      <c r="B301" s="164"/>
      <c r="D301" s="165" t="s">
        <v>157</v>
      </c>
      <c r="E301" s="166" t="s">
        <v>1</v>
      </c>
      <c r="F301" s="167" t="s">
        <v>675</v>
      </c>
      <c r="H301" s="168">
        <v>6.7</v>
      </c>
      <c r="I301" s="169"/>
      <c r="L301" s="164"/>
      <c r="M301" s="170"/>
      <c r="N301" s="171"/>
      <c r="O301" s="171"/>
      <c r="P301" s="171"/>
      <c r="Q301" s="171"/>
      <c r="R301" s="171"/>
      <c r="S301" s="171"/>
      <c r="T301" s="172"/>
      <c r="AT301" s="166" t="s">
        <v>157</v>
      </c>
      <c r="AU301" s="166" t="s">
        <v>126</v>
      </c>
      <c r="AV301" s="13" t="s">
        <v>126</v>
      </c>
      <c r="AW301" s="13" t="s">
        <v>29</v>
      </c>
      <c r="AX301" s="13" t="s">
        <v>73</v>
      </c>
      <c r="AY301" s="166" t="s">
        <v>119</v>
      </c>
    </row>
    <row r="302" spans="1:65" s="13" customFormat="1">
      <c r="B302" s="164"/>
      <c r="D302" s="165" t="s">
        <v>157</v>
      </c>
      <c r="E302" s="166" t="s">
        <v>1</v>
      </c>
      <c r="F302" s="167" t="s">
        <v>676</v>
      </c>
      <c r="H302" s="168">
        <v>6.42</v>
      </c>
      <c r="I302" s="169"/>
      <c r="L302" s="164"/>
      <c r="M302" s="170"/>
      <c r="N302" s="171"/>
      <c r="O302" s="171"/>
      <c r="P302" s="171"/>
      <c r="Q302" s="171"/>
      <c r="R302" s="171"/>
      <c r="S302" s="171"/>
      <c r="T302" s="172"/>
      <c r="AT302" s="166" t="s">
        <v>157</v>
      </c>
      <c r="AU302" s="166" t="s">
        <v>126</v>
      </c>
      <c r="AV302" s="13" t="s">
        <v>126</v>
      </c>
      <c r="AW302" s="13" t="s">
        <v>29</v>
      </c>
      <c r="AX302" s="13" t="s">
        <v>73</v>
      </c>
      <c r="AY302" s="166" t="s">
        <v>119</v>
      </c>
    </row>
    <row r="303" spans="1:65" s="13" customFormat="1">
      <c r="B303" s="164"/>
      <c r="D303" s="165" t="s">
        <v>157</v>
      </c>
      <c r="E303" s="166" t="s">
        <v>1</v>
      </c>
      <c r="F303" s="167" t="s">
        <v>677</v>
      </c>
      <c r="H303" s="168">
        <v>4.1399999999999997</v>
      </c>
      <c r="I303" s="169"/>
      <c r="L303" s="164"/>
      <c r="M303" s="170"/>
      <c r="N303" s="171"/>
      <c r="O303" s="171"/>
      <c r="P303" s="171"/>
      <c r="Q303" s="171"/>
      <c r="R303" s="171"/>
      <c r="S303" s="171"/>
      <c r="T303" s="172"/>
      <c r="AT303" s="166" t="s">
        <v>157</v>
      </c>
      <c r="AU303" s="166" t="s">
        <v>126</v>
      </c>
      <c r="AV303" s="13" t="s">
        <v>126</v>
      </c>
      <c r="AW303" s="13" t="s">
        <v>29</v>
      </c>
      <c r="AX303" s="13" t="s">
        <v>73</v>
      </c>
      <c r="AY303" s="166" t="s">
        <v>119</v>
      </c>
    </row>
    <row r="304" spans="1:65" s="13" customFormat="1">
      <c r="B304" s="164"/>
      <c r="D304" s="165" t="s">
        <v>157</v>
      </c>
      <c r="E304" s="166" t="s">
        <v>1</v>
      </c>
      <c r="F304" s="167" t="s">
        <v>208</v>
      </c>
      <c r="H304" s="168">
        <v>9.6</v>
      </c>
      <c r="I304" s="169"/>
      <c r="L304" s="164"/>
      <c r="M304" s="170"/>
      <c r="N304" s="171"/>
      <c r="O304" s="171"/>
      <c r="P304" s="171"/>
      <c r="Q304" s="171"/>
      <c r="R304" s="171"/>
      <c r="S304" s="171"/>
      <c r="T304" s="172"/>
      <c r="AT304" s="166" t="s">
        <v>157</v>
      </c>
      <c r="AU304" s="166" t="s">
        <v>126</v>
      </c>
      <c r="AV304" s="13" t="s">
        <v>126</v>
      </c>
      <c r="AW304" s="13" t="s">
        <v>29</v>
      </c>
      <c r="AX304" s="13" t="s">
        <v>73</v>
      </c>
      <c r="AY304" s="166" t="s">
        <v>119</v>
      </c>
    </row>
    <row r="305" spans="1:65" s="14" customFormat="1">
      <c r="B305" s="173"/>
      <c r="D305" s="165" t="s">
        <v>157</v>
      </c>
      <c r="E305" s="174" t="s">
        <v>1</v>
      </c>
      <c r="F305" s="175" t="s">
        <v>159</v>
      </c>
      <c r="H305" s="176">
        <v>44.9</v>
      </c>
      <c r="I305" s="177"/>
      <c r="L305" s="173"/>
      <c r="M305" s="178"/>
      <c r="N305" s="179"/>
      <c r="O305" s="179"/>
      <c r="P305" s="179"/>
      <c r="Q305" s="179"/>
      <c r="R305" s="179"/>
      <c r="S305" s="179"/>
      <c r="T305" s="180"/>
      <c r="AT305" s="174" t="s">
        <v>157</v>
      </c>
      <c r="AU305" s="174" t="s">
        <v>126</v>
      </c>
      <c r="AV305" s="14" t="s">
        <v>125</v>
      </c>
      <c r="AW305" s="14" t="s">
        <v>29</v>
      </c>
      <c r="AX305" s="14" t="s">
        <v>80</v>
      </c>
      <c r="AY305" s="174" t="s">
        <v>119</v>
      </c>
    </row>
    <row r="306" spans="1:65" s="2" customFormat="1" ht="24.2" customHeight="1">
      <c r="A306" s="31"/>
      <c r="B306" s="149"/>
      <c r="C306" s="186" t="s">
        <v>678</v>
      </c>
      <c r="D306" s="186" t="s">
        <v>488</v>
      </c>
      <c r="E306" s="187" t="s">
        <v>679</v>
      </c>
      <c r="F306" s="188" t="s">
        <v>680</v>
      </c>
      <c r="G306" s="189" t="s">
        <v>282</v>
      </c>
      <c r="H306" s="190">
        <v>2</v>
      </c>
      <c r="I306" s="191"/>
      <c r="J306" s="192">
        <f t="shared" ref="J306:J312" si="20">ROUND(I306*H306,2)</f>
        <v>0</v>
      </c>
      <c r="K306" s="193"/>
      <c r="L306" s="194"/>
      <c r="M306" s="195" t="s">
        <v>1</v>
      </c>
      <c r="N306" s="196" t="s">
        <v>39</v>
      </c>
      <c r="O306" s="60"/>
      <c r="P306" s="160">
        <f t="shared" ref="P306:P312" si="21">O306*H306</f>
        <v>0</v>
      </c>
      <c r="Q306" s="160">
        <v>0</v>
      </c>
      <c r="R306" s="160">
        <f t="shared" ref="R306:R312" si="22">Q306*H306</f>
        <v>0</v>
      </c>
      <c r="S306" s="160">
        <v>0</v>
      </c>
      <c r="T306" s="161">
        <f t="shared" ref="T306:T312" si="23">S306*H306</f>
        <v>0</v>
      </c>
      <c r="U306" s="31"/>
      <c r="V306" s="31"/>
      <c r="W306" s="31"/>
      <c r="X306" s="31"/>
      <c r="Y306" s="31"/>
      <c r="Z306" s="31"/>
      <c r="AA306" s="31"/>
      <c r="AB306" s="31"/>
      <c r="AC306" s="31"/>
      <c r="AD306" s="31"/>
      <c r="AE306" s="31"/>
      <c r="AR306" s="162" t="s">
        <v>279</v>
      </c>
      <c r="AT306" s="162" t="s">
        <v>488</v>
      </c>
      <c r="AU306" s="162" t="s">
        <v>126</v>
      </c>
      <c r="AY306" s="16" t="s">
        <v>119</v>
      </c>
      <c r="BE306" s="163">
        <f t="shared" ref="BE306:BE312" si="24">IF(N306="základná",J306,0)</f>
        <v>0</v>
      </c>
      <c r="BF306" s="163">
        <f t="shared" ref="BF306:BF312" si="25">IF(N306="znížená",J306,0)</f>
        <v>0</v>
      </c>
      <c r="BG306" s="163">
        <f t="shared" ref="BG306:BG312" si="26">IF(N306="zákl. prenesená",J306,0)</f>
        <v>0</v>
      </c>
      <c r="BH306" s="163">
        <f t="shared" ref="BH306:BH312" si="27">IF(N306="zníž. prenesená",J306,0)</f>
        <v>0</v>
      </c>
      <c r="BI306" s="163">
        <f t="shared" ref="BI306:BI312" si="28">IF(N306="nulová",J306,0)</f>
        <v>0</v>
      </c>
      <c r="BJ306" s="16" t="s">
        <v>126</v>
      </c>
      <c r="BK306" s="163">
        <f t="shared" ref="BK306:BK312" si="29">ROUND(I306*H306,2)</f>
        <v>0</v>
      </c>
      <c r="BL306" s="16" t="s">
        <v>196</v>
      </c>
      <c r="BM306" s="162" t="s">
        <v>681</v>
      </c>
    </row>
    <row r="307" spans="1:65" s="2" customFormat="1" ht="24.2" customHeight="1">
      <c r="A307" s="31"/>
      <c r="B307" s="149"/>
      <c r="C307" s="186" t="s">
        <v>682</v>
      </c>
      <c r="D307" s="186" t="s">
        <v>488</v>
      </c>
      <c r="E307" s="187" t="s">
        <v>683</v>
      </c>
      <c r="F307" s="188" t="s">
        <v>684</v>
      </c>
      <c r="G307" s="189" t="s">
        <v>282</v>
      </c>
      <c r="H307" s="190">
        <v>2</v>
      </c>
      <c r="I307" s="191"/>
      <c r="J307" s="192">
        <f t="shared" si="20"/>
        <v>0</v>
      </c>
      <c r="K307" s="193"/>
      <c r="L307" s="194"/>
      <c r="M307" s="195" t="s">
        <v>1</v>
      </c>
      <c r="N307" s="196" t="s">
        <v>39</v>
      </c>
      <c r="O307" s="60"/>
      <c r="P307" s="160">
        <f t="shared" si="21"/>
        <v>0</v>
      </c>
      <c r="Q307" s="160">
        <v>0</v>
      </c>
      <c r="R307" s="160">
        <f t="shared" si="22"/>
        <v>0</v>
      </c>
      <c r="S307" s="160">
        <v>0</v>
      </c>
      <c r="T307" s="161">
        <f t="shared" si="23"/>
        <v>0</v>
      </c>
      <c r="U307" s="31"/>
      <c r="V307" s="31"/>
      <c r="W307" s="31"/>
      <c r="X307" s="31"/>
      <c r="Y307" s="31"/>
      <c r="Z307" s="31"/>
      <c r="AA307" s="31"/>
      <c r="AB307" s="31"/>
      <c r="AC307" s="31"/>
      <c r="AD307" s="31"/>
      <c r="AE307" s="31"/>
      <c r="AR307" s="162" t="s">
        <v>279</v>
      </c>
      <c r="AT307" s="162" t="s">
        <v>488</v>
      </c>
      <c r="AU307" s="162" t="s">
        <v>126</v>
      </c>
      <c r="AY307" s="16" t="s">
        <v>119</v>
      </c>
      <c r="BE307" s="163">
        <f t="shared" si="24"/>
        <v>0</v>
      </c>
      <c r="BF307" s="163">
        <f t="shared" si="25"/>
        <v>0</v>
      </c>
      <c r="BG307" s="163">
        <f t="shared" si="26"/>
        <v>0</v>
      </c>
      <c r="BH307" s="163">
        <f t="shared" si="27"/>
        <v>0</v>
      </c>
      <c r="BI307" s="163">
        <f t="shared" si="28"/>
        <v>0</v>
      </c>
      <c r="BJ307" s="16" t="s">
        <v>126</v>
      </c>
      <c r="BK307" s="163">
        <f t="shared" si="29"/>
        <v>0</v>
      </c>
      <c r="BL307" s="16" t="s">
        <v>196</v>
      </c>
      <c r="BM307" s="162" t="s">
        <v>685</v>
      </c>
    </row>
    <row r="308" spans="1:65" s="2" customFormat="1" ht="24.2" customHeight="1">
      <c r="A308" s="31"/>
      <c r="B308" s="149"/>
      <c r="C308" s="186" t="s">
        <v>686</v>
      </c>
      <c r="D308" s="186" t="s">
        <v>488</v>
      </c>
      <c r="E308" s="187" t="s">
        <v>687</v>
      </c>
      <c r="F308" s="188" t="s">
        <v>688</v>
      </c>
      <c r="G308" s="189" t="s">
        <v>282</v>
      </c>
      <c r="H308" s="190">
        <v>1</v>
      </c>
      <c r="I308" s="191"/>
      <c r="J308" s="192">
        <f t="shared" si="20"/>
        <v>0</v>
      </c>
      <c r="K308" s="193"/>
      <c r="L308" s="194"/>
      <c r="M308" s="195" t="s">
        <v>1</v>
      </c>
      <c r="N308" s="196" t="s">
        <v>39</v>
      </c>
      <c r="O308" s="60"/>
      <c r="P308" s="160">
        <f t="shared" si="21"/>
        <v>0</v>
      </c>
      <c r="Q308" s="160">
        <v>0</v>
      </c>
      <c r="R308" s="160">
        <f t="shared" si="22"/>
        <v>0</v>
      </c>
      <c r="S308" s="160">
        <v>0</v>
      </c>
      <c r="T308" s="161">
        <f t="shared" si="23"/>
        <v>0</v>
      </c>
      <c r="U308" s="31"/>
      <c r="V308" s="31"/>
      <c r="W308" s="31"/>
      <c r="X308" s="31"/>
      <c r="Y308" s="31"/>
      <c r="Z308" s="31"/>
      <c r="AA308" s="31"/>
      <c r="AB308" s="31"/>
      <c r="AC308" s="31"/>
      <c r="AD308" s="31"/>
      <c r="AE308" s="31"/>
      <c r="AR308" s="162" t="s">
        <v>279</v>
      </c>
      <c r="AT308" s="162" t="s">
        <v>488</v>
      </c>
      <c r="AU308" s="162" t="s">
        <v>126</v>
      </c>
      <c r="AY308" s="16" t="s">
        <v>119</v>
      </c>
      <c r="BE308" s="163">
        <f t="shared" si="24"/>
        <v>0</v>
      </c>
      <c r="BF308" s="163">
        <f t="shared" si="25"/>
        <v>0</v>
      </c>
      <c r="BG308" s="163">
        <f t="shared" si="26"/>
        <v>0</v>
      </c>
      <c r="BH308" s="163">
        <f t="shared" si="27"/>
        <v>0</v>
      </c>
      <c r="BI308" s="163">
        <f t="shared" si="28"/>
        <v>0</v>
      </c>
      <c r="BJ308" s="16" t="s">
        <v>126</v>
      </c>
      <c r="BK308" s="163">
        <f t="shared" si="29"/>
        <v>0</v>
      </c>
      <c r="BL308" s="16" t="s">
        <v>196</v>
      </c>
      <c r="BM308" s="162" t="s">
        <v>689</v>
      </c>
    </row>
    <row r="309" spans="1:65" s="2" customFormat="1" ht="24.2" customHeight="1">
      <c r="A309" s="31"/>
      <c r="B309" s="149"/>
      <c r="C309" s="186" t="s">
        <v>690</v>
      </c>
      <c r="D309" s="186" t="s">
        <v>488</v>
      </c>
      <c r="E309" s="187" t="s">
        <v>691</v>
      </c>
      <c r="F309" s="188" t="s">
        <v>692</v>
      </c>
      <c r="G309" s="189" t="s">
        <v>282</v>
      </c>
      <c r="H309" s="190">
        <v>1</v>
      </c>
      <c r="I309" s="191"/>
      <c r="J309" s="192">
        <f t="shared" si="20"/>
        <v>0</v>
      </c>
      <c r="K309" s="193"/>
      <c r="L309" s="194"/>
      <c r="M309" s="195" t="s">
        <v>1</v>
      </c>
      <c r="N309" s="196" t="s">
        <v>39</v>
      </c>
      <c r="O309" s="60"/>
      <c r="P309" s="160">
        <f t="shared" si="21"/>
        <v>0</v>
      </c>
      <c r="Q309" s="160">
        <v>0</v>
      </c>
      <c r="R309" s="160">
        <f t="shared" si="22"/>
        <v>0</v>
      </c>
      <c r="S309" s="160">
        <v>0</v>
      </c>
      <c r="T309" s="161">
        <f t="shared" si="23"/>
        <v>0</v>
      </c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R309" s="162" t="s">
        <v>279</v>
      </c>
      <c r="AT309" s="162" t="s">
        <v>488</v>
      </c>
      <c r="AU309" s="162" t="s">
        <v>126</v>
      </c>
      <c r="AY309" s="16" t="s">
        <v>119</v>
      </c>
      <c r="BE309" s="163">
        <f t="shared" si="24"/>
        <v>0</v>
      </c>
      <c r="BF309" s="163">
        <f t="shared" si="25"/>
        <v>0</v>
      </c>
      <c r="BG309" s="163">
        <f t="shared" si="26"/>
        <v>0</v>
      </c>
      <c r="BH309" s="163">
        <f t="shared" si="27"/>
        <v>0</v>
      </c>
      <c r="BI309" s="163">
        <f t="shared" si="28"/>
        <v>0</v>
      </c>
      <c r="BJ309" s="16" t="s">
        <v>126</v>
      </c>
      <c r="BK309" s="163">
        <f t="shared" si="29"/>
        <v>0</v>
      </c>
      <c r="BL309" s="16" t="s">
        <v>196</v>
      </c>
      <c r="BM309" s="162" t="s">
        <v>693</v>
      </c>
    </row>
    <row r="310" spans="1:65" s="2" customFormat="1" ht="24.2" customHeight="1">
      <c r="A310" s="31"/>
      <c r="B310" s="149"/>
      <c r="C310" s="186" t="s">
        <v>694</v>
      </c>
      <c r="D310" s="186" t="s">
        <v>488</v>
      </c>
      <c r="E310" s="187" t="s">
        <v>695</v>
      </c>
      <c r="F310" s="188" t="s">
        <v>696</v>
      </c>
      <c r="G310" s="189" t="s">
        <v>282</v>
      </c>
      <c r="H310" s="190">
        <v>1</v>
      </c>
      <c r="I310" s="191"/>
      <c r="J310" s="192">
        <f t="shared" si="20"/>
        <v>0</v>
      </c>
      <c r="K310" s="193"/>
      <c r="L310" s="194"/>
      <c r="M310" s="195" t="s">
        <v>1</v>
      </c>
      <c r="N310" s="196" t="s">
        <v>39</v>
      </c>
      <c r="O310" s="60"/>
      <c r="P310" s="160">
        <f t="shared" si="21"/>
        <v>0</v>
      </c>
      <c r="Q310" s="160">
        <v>0</v>
      </c>
      <c r="R310" s="160">
        <f t="shared" si="22"/>
        <v>0</v>
      </c>
      <c r="S310" s="160">
        <v>0</v>
      </c>
      <c r="T310" s="161">
        <f t="shared" si="23"/>
        <v>0</v>
      </c>
      <c r="U310" s="31"/>
      <c r="V310" s="31"/>
      <c r="W310" s="31"/>
      <c r="X310" s="31"/>
      <c r="Y310" s="31"/>
      <c r="Z310" s="31"/>
      <c r="AA310" s="31"/>
      <c r="AB310" s="31"/>
      <c r="AC310" s="31"/>
      <c r="AD310" s="31"/>
      <c r="AE310" s="31"/>
      <c r="AR310" s="162" t="s">
        <v>279</v>
      </c>
      <c r="AT310" s="162" t="s">
        <v>488</v>
      </c>
      <c r="AU310" s="162" t="s">
        <v>126</v>
      </c>
      <c r="AY310" s="16" t="s">
        <v>119</v>
      </c>
      <c r="BE310" s="163">
        <f t="shared" si="24"/>
        <v>0</v>
      </c>
      <c r="BF310" s="163">
        <f t="shared" si="25"/>
        <v>0</v>
      </c>
      <c r="BG310" s="163">
        <f t="shared" si="26"/>
        <v>0</v>
      </c>
      <c r="BH310" s="163">
        <f t="shared" si="27"/>
        <v>0</v>
      </c>
      <c r="BI310" s="163">
        <f t="shared" si="28"/>
        <v>0</v>
      </c>
      <c r="BJ310" s="16" t="s">
        <v>126</v>
      </c>
      <c r="BK310" s="163">
        <f t="shared" si="29"/>
        <v>0</v>
      </c>
      <c r="BL310" s="16" t="s">
        <v>196</v>
      </c>
      <c r="BM310" s="162" t="s">
        <v>697</v>
      </c>
    </row>
    <row r="311" spans="1:65" s="2" customFormat="1" ht="24.2" customHeight="1">
      <c r="A311" s="31"/>
      <c r="B311" s="149"/>
      <c r="C311" s="186" t="s">
        <v>698</v>
      </c>
      <c r="D311" s="186" t="s">
        <v>488</v>
      </c>
      <c r="E311" s="187" t="s">
        <v>699</v>
      </c>
      <c r="F311" s="188" t="s">
        <v>700</v>
      </c>
      <c r="G311" s="189" t="s">
        <v>282</v>
      </c>
      <c r="H311" s="190">
        <v>4</v>
      </c>
      <c r="I311" s="191"/>
      <c r="J311" s="192">
        <f t="shared" si="20"/>
        <v>0</v>
      </c>
      <c r="K311" s="193"/>
      <c r="L311" s="194"/>
      <c r="M311" s="195" t="s">
        <v>1</v>
      </c>
      <c r="N311" s="196" t="s">
        <v>39</v>
      </c>
      <c r="O311" s="60"/>
      <c r="P311" s="160">
        <f t="shared" si="21"/>
        <v>0</v>
      </c>
      <c r="Q311" s="160">
        <v>0</v>
      </c>
      <c r="R311" s="160">
        <f t="shared" si="22"/>
        <v>0</v>
      </c>
      <c r="S311" s="160">
        <v>0</v>
      </c>
      <c r="T311" s="161">
        <f t="shared" si="23"/>
        <v>0</v>
      </c>
      <c r="U311" s="31"/>
      <c r="V311" s="31"/>
      <c r="W311" s="31"/>
      <c r="X311" s="31"/>
      <c r="Y311" s="31"/>
      <c r="Z311" s="31"/>
      <c r="AA311" s="31"/>
      <c r="AB311" s="31"/>
      <c r="AC311" s="31"/>
      <c r="AD311" s="31"/>
      <c r="AE311" s="31"/>
      <c r="AR311" s="162" t="s">
        <v>279</v>
      </c>
      <c r="AT311" s="162" t="s">
        <v>488</v>
      </c>
      <c r="AU311" s="162" t="s">
        <v>126</v>
      </c>
      <c r="AY311" s="16" t="s">
        <v>119</v>
      </c>
      <c r="BE311" s="163">
        <f t="shared" si="24"/>
        <v>0</v>
      </c>
      <c r="BF311" s="163">
        <f t="shared" si="25"/>
        <v>0</v>
      </c>
      <c r="BG311" s="163">
        <f t="shared" si="26"/>
        <v>0</v>
      </c>
      <c r="BH311" s="163">
        <f t="shared" si="27"/>
        <v>0</v>
      </c>
      <c r="BI311" s="163">
        <f t="shared" si="28"/>
        <v>0</v>
      </c>
      <c r="BJ311" s="16" t="s">
        <v>126</v>
      </c>
      <c r="BK311" s="163">
        <f t="shared" si="29"/>
        <v>0</v>
      </c>
      <c r="BL311" s="16" t="s">
        <v>196</v>
      </c>
      <c r="BM311" s="162" t="s">
        <v>701</v>
      </c>
    </row>
    <row r="312" spans="1:65" s="2" customFormat="1" ht="24.2" customHeight="1">
      <c r="A312" s="31"/>
      <c r="B312" s="149"/>
      <c r="C312" s="150" t="s">
        <v>702</v>
      </c>
      <c r="D312" s="150" t="s">
        <v>121</v>
      </c>
      <c r="E312" s="151" t="s">
        <v>703</v>
      </c>
      <c r="F312" s="152" t="s">
        <v>704</v>
      </c>
      <c r="G312" s="153" t="s">
        <v>183</v>
      </c>
      <c r="H312" s="154">
        <v>7</v>
      </c>
      <c r="I312" s="155"/>
      <c r="J312" s="156">
        <f t="shared" si="20"/>
        <v>0</v>
      </c>
      <c r="K312" s="157"/>
      <c r="L312" s="32"/>
      <c r="M312" s="158" t="s">
        <v>1</v>
      </c>
      <c r="N312" s="159" t="s">
        <v>39</v>
      </c>
      <c r="O312" s="60"/>
      <c r="P312" s="160">
        <f t="shared" si="21"/>
        <v>0</v>
      </c>
      <c r="Q312" s="160">
        <v>0</v>
      </c>
      <c r="R312" s="160">
        <f t="shared" si="22"/>
        <v>0</v>
      </c>
      <c r="S312" s="160">
        <v>0</v>
      </c>
      <c r="T312" s="161">
        <f t="shared" si="23"/>
        <v>0</v>
      </c>
      <c r="U312" s="31"/>
      <c r="V312" s="31"/>
      <c r="W312" s="31"/>
      <c r="X312" s="31"/>
      <c r="Y312" s="31"/>
      <c r="Z312" s="31"/>
      <c r="AA312" s="31"/>
      <c r="AB312" s="31"/>
      <c r="AC312" s="31"/>
      <c r="AD312" s="31"/>
      <c r="AE312" s="31"/>
      <c r="AR312" s="162" t="s">
        <v>196</v>
      </c>
      <c r="AT312" s="162" t="s">
        <v>121</v>
      </c>
      <c r="AU312" s="162" t="s">
        <v>126</v>
      </c>
      <c r="AY312" s="16" t="s">
        <v>119</v>
      </c>
      <c r="BE312" s="163">
        <f t="shared" si="24"/>
        <v>0</v>
      </c>
      <c r="BF312" s="163">
        <f t="shared" si="25"/>
        <v>0</v>
      </c>
      <c r="BG312" s="163">
        <f t="shared" si="26"/>
        <v>0</v>
      </c>
      <c r="BH312" s="163">
        <f t="shared" si="27"/>
        <v>0</v>
      </c>
      <c r="BI312" s="163">
        <f t="shared" si="28"/>
        <v>0</v>
      </c>
      <c r="BJ312" s="16" t="s">
        <v>126</v>
      </c>
      <c r="BK312" s="163">
        <f t="shared" si="29"/>
        <v>0</v>
      </c>
      <c r="BL312" s="16" t="s">
        <v>196</v>
      </c>
      <c r="BM312" s="162" t="s">
        <v>705</v>
      </c>
    </row>
    <row r="313" spans="1:65" s="13" customFormat="1">
      <c r="B313" s="164"/>
      <c r="D313" s="165" t="s">
        <v>157</v>
      </c>
      <c r="E313" s="166" t="s">
        <v>1</v>
      </c>
      <c r="F313" s="167" t="s">
        <v>213</v>
      </c>
      <c r="H313" s="168">
        <v>7</v>
      </c>
      <c r="I313" s="169"/>
      <c r="L313" s="164"/>
      <c r="M313" s="170"/>
      <c r="N313" s="171"/>
      <c r="O313" s="171"/>
      <c r="P313" s="171"/>
      <c r="Q313" s="171"/>
      <c r="R313" s="171"/>
      <c r="S313" s="171"/>
      <c r="T313" s="172"/>
      <c r="AT313" s="166" t="s">
        <v>157</v>
      </c>
      <c r="AU313" s="166" t="s">
        <v>126</v>
      </c>
      <c r="AV313" s="13" t="s">
        <v>126</v>
      </c>
      <c r="AW313" s="13" t="s">
        <v>29</v>
      </c>
      <c r="AX313" s="13" t="s">
        <v>73</v>
      </c>
      <c r="AY313" s="166" t="s">
        <v>119</v>
      </c>
    </row>
    <row r="314" spans="1:65" s="14" customFormat="1">
      <c r="B314" s="173"/>
      <c r="D314" s="165" t="s">
        <v>157</v>
      </c>
      <c r="E314" s="174" t="s">
        <v>1</v>
      </c>
      <c r="F314" s="175" t="s">
        <v>159</v>
      </c>
      <c r="H314" s="176">
        <v>7</v>
      </c>
      <c r="I314" s="177"/>
      <c r="L314" s="173"/>
      <c r="M314" s="178"/>
      <c r="N314" s="179"/>
      <c r="O314" s="179"/>
      <c r="P314" s="179"/>
      <c r="Q314" s="179"/>
      <c r="R314" s="179"/>
      <c r="S314" s="179"/>
      <c r="T314" s="180"/>
      <c r="AT314" s="174" t="s">
        <v>157</v>
      </c>
      <c r="AU314" s="174" t="s">
        <v>126</v>
      </c>
      <c r="AV314" s="14" t="s">
        <v>125</v>
      </c>
      <c r="AW314" s="14" t="s">
        <v>29</v>
      </c>
      <c r="AX314" s="14" t="s">
        <v>80</v>
      </c>
      <c r="AY314" s="174" t="s">
        <v>119</v>
      </c>
    </row>
    <row r="315" spans="1:65" s="2" customFormat="1" ht="16.5" customHeight="1">
      <c r="A315" s="31"/>
      <c r="B315" s="149"/>
      <c r="C315" s="150" t="s">
        <v>706</v>
      </c>
      <c r="D315" s="150" t="s">
        <v>121</v>
      </c>
      <c r="E315" s="151" t="s">
        <v>707</v>
      </c>
      <c r="F315" s="152" t="s">
        <v>708</v>
      </c>
      <c r="G315" s="153" t="s">
        <v>282</v>
      </c>
      <c r="H315" s="154">
        <v>3</v>
      </c>
      <c r="I315" s="155"/>
      <c r="J315" s="156">
        <f t="shared" ref="J315:J328" si="30">ROUND(I315*H315,2)</f>
        <v>0</v>
      </c>
      <c r="K315" s="157"/>
      <c r="L315" s="32"/>
      <c r="M315" s="158" t="s">
        <v>1</v>
      </c>
      <c r="N315" s="159" t="s">
        <v>39</v>
      </c>
      <c r="O315" s="60"/>
      <c r="P315" s="160">
        <f t="shared" ref="P315:P328" si="31">O315*H315</f>
        <v>0</v>
      </c>
      <c r="Q315" s="160">
        <v>0</v>
      </c>
      <c r="R315" s="160">
        <f t="shared" ref="R315:R328" si="32">Q315*H315</f>
        <v>0</v>
      </c>
      <c r="S315" s="160">
        <v>0</v>
      </c>
      <c r="T315" s="161">
        <f t="shared" ref="T315:T328" si="33">S315*H315</f>
        <v>0</v>
      </c>
      <c r="U315" s="31"/>
      <c r="V315" s="31"/>
      <c r="W315" s="31"/>
      <c r="X315" s="31"/>
      <c r="Y315" s="31"/>
      <c r="Z315" s="31"/>
      <c r="AA315" s="31"/>
      <c r="AB315" s="31"/>
      <c r="AC315" s="31"/>
      <c r="AD315" s="31"/>
      <c r="AE315" s="31"/>
      <c r="AR315" s="162" t="s">
        <v>196</v>
      </c>
      <c r="AT315" s="162" t="s">
        <v>121</v>
      </c>
      <c r="AU315" s="162" t="s">
        <v>126</v>
      </c>
      <c r="AY315" s="16" t="s">
        <v>119</v>
      </c>
      <c r="BE315" s="163">
        <f t="shared" ref="BE315:BE328" si="34">IF(N315="základná",J315,0)</f>
        <v>0</v>
      </c>
      <c r="BF315" s="163">
        <f t="shared" ref="BF315:BF328" si="35">IF(N315="znížená",J315,0)</f>
        <v>0</v>
      </c>
      <c r="BG315" s="163">
        <f t="shared" ref="BG315:BG328" si="36">IF(N315="zákl. prenesená",J315,0)</f>
        <v>0</v>
      </c>
      <c r="BH315" s="163">
        <f t="shared" ref="BH315:BH328" si="37">IF(N315="zníž. prenesená",J315,0)</f>
        <v>0</v>
      </c>
      <c r="BI315" s="163">
        <f t="shared" ref="BI315:BI328" si="38">IF(N315="nulová",J315,0)</f>
        <v>0</v>
      </c>
      <c r="BJ315" s="16" t="s">
        <v>126</v>
      </c>
      <c r="BK315" s="163">
        <f t="shared" ref="BK315:BK328" si="39">ROUND(I315*H315,2)</f>
        <v>0</v>
      </c>
      <c r="BL315" s="16" t="s">
        <v>196</v>
      </c>
      <c r="BM315" s="162" t="s">
        <v>709</v>
      </c>
    </row>
    <row r="316" spans="1:65" s="2" customFormat="1" ht="16.5" customHeight="1">
      <c r="A316" s="31"/>
      <c r="B316" s="149"/>
      <c r="C316" s="186" t="s">
        <v>710</v>
      </c>
      <c r="D316" s="186" t="s">
        <v>488</v>
      </c>
      <c r="E316" s="187" t="s">
        <v>711</v>
      </c>
      <c r="F316" s="188" t="s">
        <v>712</v>
      </c>
      <c r="G316" s="189" t="s">
        <v>282</v>
      </c>
      <c r="H316" s="190">
        <v>2</v>
      </c>
      <c r="I316" s="191"/>
      <c r="J316" s="192">
        <f t="shared" si="30"/>
        <v>0</v>
      </c>
      <c r="K316" s="193"/>
      <c r="L316" s="194"/>
      <c r="M316" s="195" t="s">
        <v>1</v>
      </c>
      <c r="N316" s="196" t="s">
        <v>39</v>
      </c>
      <c r="O316" s="60"/>
      <c r="P316" s="160">
        <f t="shared" si="31"/>
        <v>0</v>
      </c>
      <c r="Q316" s="160">
        <v>0</v>
      </c>
      <c r="R316" s="160">
        <f t="shared" si="32"/>
        <v>0</v>
      </c>
      <c r="S316" s="160">
        <v>0</v>
      </c>
      <c r="T316" s="161">
        <f t="shared" si="33"/>
        <v>0</v>
      </c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R316" s="162" t="s">
        <v>279</v>
      </c>
      <c r="AT316" s="162" t="s">
        <v>488</v>
      </c>
      <c r="AU316" s="162" t="s">
        <v>126</v>
      </c>
      <c r="AY316" s="16" t="s">
        <v>119</v>
      </c>
      <c r="BE316" s="163">
        <f t="shared" si="34"/>
        <v>0</v>
      </c>
      <c r="BF316" s="163">
        <f t="shared" si="35"/>
        <v>0</v>
      </c>
      <c r="BG316" s="163">
        <f t="shared" si="36"/>
        <v>0</v>
      </c>
      <c r="BH316" s="163">
        <f t="shared" si="37"/>
        <v>0</v>
      </c>
      <c r="BI316" s="163">
        <f t="shared" si="38"/>
        <v>0</v>
      </c>
      <c r="BJ316" s="16" t="s">
        <v>126</v>
      </c>
      <c r="BK316" s="163">
        <f t="shared" si="39"/>
        <v>0</v>
      </c>
      <c r="BL316" s="16" t="s">
        <v>196</v>
      </c>
      <c r="BM316" s="162" t="s">
        <v>713</v>
      </c>
    </row>
    <row r="317" spans="1:65" s="2" customFormat="1" ht="24.2" customHeight="1">
      <c r="A317" s="31"/>
      <c r="B317" s="149"/>
      <c r="C317" s="186" t="s">
        <v>714</v>
      </c>
      <c r="D317" s="186" t="s">
        <v>488</v>
      </c>
      <c r="E317" s="187" t="s">
        <v>715</v>
      </c>
      <c r="F317" s="188" t="s">
        <v>716</v>
      </c>
      <c r="G317" s="189" t="s">
        <v>282</v>
      </c>
      <c r="H317" s="190">
        <v>1</v>
      </c>
      <c r="I317" s="191"/>
      <c r="J317" s="192">
        <f t="shared" si="30"/>
        <v>0</v>
      </c>
      <c r="K317" s="193"/>
      <c r="L317" s="194"/>
      <c r="M317" s="195" t="s">
        <v>1</v>
      </c>
      <c r="N317" s="196" t="s">
        <v>39</v>
      </c>
      <c r="O317" s="60"/>
      <c r="P317" s="160">
        <f t="shared" si="31"/>
        <v>0</v>
      </c>
      <c r="Q317" s="160">
        <v>0</v>
      </c>
      <c r="R317" s="160">
        <f t="shared" si="32"/>
        <v>0</v>
      </c>
      <c r="S317" s="160">
        <v>0</v>
      </c>
      <c r="T317" s="161">
        <f t="shared" si="33"/>
        <v>0</v>
      </c>
      <c r="U317" s="31"/>
      <c r="V317" s="31"/>
      <c r="W317" s="31"/>
      <c r="X317" s="31"/>
      <c r="Y317" s="31"/>
      <c r="Z317" s="31"/>
      <c r="AA317" s="31"/>
      <c r="AB317" s="31"/>
      <c r="AC317" s="31"/>
      <c r="AD317" s="31"/>
      <c r="AE317" s="31"/>
      <c r="AR317" s="162" t="s">
        <v>279</v>
      </c>
      <c r="AT317" s="162" t="s">
        <v>488</v>
      </c>
      <c r="AU317" s="162" t="s">
        <v>126</v>
      </c>
      <c r="AY317" s="16" t="s">
        <v>119</v>
      </c>
      <c r="BE317" s="163">
        <f t="shared" si="34"/>
        <v>0</v>
      </c>
      <c r="BF317" s="163">
        <f t="shared" si="35"/>
        <v>0</v>
      </c>
      <c r="BG317" s="163">
        <f t="shared" si="36"/>
        <v>0</v>
      </c>
      <c r="BH317" s="163">
        <f t="shared" si="37"/>
        <v>0</v>
      </c>
      <c r="BI317" s="163">
        <f t="shared" si="38"/>
        <v>0</v>
      </c>
      <c r="BJ317" s="16" t="s">
        <v>126</v>
      </c>
      <c r="BK317" s="163">
        <f t="shared" si="39"/>
        <v>0</v>
      </c>
      <c r="BL317" s="16" t="s">
        <v>196</v>
      </c>
      <c r="BM317" s="162" t="s">
        <v>717</v>
      </c>
    </row>
    <row r="318" spans="1:65" s="2" customFormat="1" ht="24.2" customHeight="1">
      <c r="A318" s="31"/>
      <c r="B318" s="149"/>
      <c r="C318" s="150" t="s">
        <v>718</v>
      </c>
      <c r="D318" s="150" t="s">
        <v>121</v>
      </c>
      <c r="E318" s="151" t="s">
        <v>719</v>
      </c>
      <c r="F318" s="152" t="s">
        <v>720</v>
      </c>
      <c r="G318" s="153" t="s">
        <v>282</v>
      </c>
      <c r="H318" s="154">
        <v>1</v>
      </c>
      <c r="I318" s="155"/>
      <c r="J318" s="156">
        <f t="shared" si="30"/>
        <v>0</v>
      </c>
      <c r="K318" s="157"/>
      <c r="L318" s="32"/>
      <c r="M318" s="158" t="s">
        <v>1</v>
      </c>
      <c r="N318" s="159" t="s">
        <v>39</v>
      </c>
      <c r="O318" s="60"/>
      <c r="P318" s="160">
        <f t="shared" si="31"/>
        <v>0</v>
      </c>
      <c r="Q318" s="160">
        <v>0</v>
      </c>
      <c r="R318" s="160">
        <f t="shared" si="32"/>
        <v>0</v>
      </c>
      <c r="S318" s="160">
        <v>0</v>
      </c>
      <c r="T318" s="161">
        <f t="shared" si="33"/>
        <v>0</v>
      </c>
      <c r="U318" s="31"/>
      <c r="V318" s="31"/>
      <c r="W318" s="31"/>
      <c r="X318" s="31"/>
      <c r="Y318" s="31"/>
      <c r="Z318" s="31"/>
      <c r="AA318" s="31"/>
      <c r="AB318" s="31"/>
      <c r="AC318" s="31"/>
      <c r="AD318" s="31"/>
      <c r="AE318" s="31"/>
      <c r="AR318" s="162" t="s">
        <v>196</v>
      </c>
      <c r="AT318" s="162" t="s">
        <v>121</v>
      </c>
      <c r="AU318" s="162" t="s">
        <v>126</v>
      </c>
      <c r="AY318" s="16" t="s">
        <v>119</v>
      </c>
      <c r="BE318" s="163">
        <f t="shared" si="34"/>
        <v>0</v>
      </c>
      <c r="BF318" s="163">
        <f t="shared" si="35"/>
        <v>0</v>
      </c>
      <c r="BG318" s="163">
        <f t="shared" si="36"/>
        <v>0</v>
      </c>
      <c r="BH318" s="163">
        <f t="shared" si="37"/>
        <v>0</v>
      </c>
      <c r="BI318" s="163">
        <f t="shared" si="38"/>
        <v>0</v>
      </c>
      <c r="BJ318" s="16" t="s">
        <v>126</v>
      </c>
      <c r="BK318" s="163">
        <f t="shared" si="39"/>
        <v>0</v>
      </c>
      <c r="BL318" s="16" t="s">
        <v>196</v>
      </c>
      <c r="BM318" s="162" t="s">
        <v>721</v>
      </c>
    </row>
    <row r="319" spans="1:65" s="2" customFormat="1" ht="24.2" customHeight="1">
      <c r="A319" s="31"/>
      <c r="B319" s="149"/>
      <c r="C319" s="150" t="s">
        <v>722</v>
      </c>
      <c r="D319" s="150" t="s">
        <v>121</v>
      </c>
      <c r="E319" s="151" t="s">
        <v>723</v>
      </c>
      <c r="F319" s="152" t="s">
        <v>724</v>
      </c>
      <c r="G319" s="153" t="s">
        <v>282</v>
      </c>
      <c r="H319" s="154">
        <v>1</v>
      </c>
      <c r="I319" s="155"/>
      <c r="J319" s="156">
        <f t="shared" si="30"/>
        <v>0</v>
      </c>
      <c r="K319" s="157"/>
      <c r="L319" s="32"/>
      <c r="M319" s="158" t="s">
        <v>1</v>
      </c>
      <c r="N319" s="159" t="s">
        <v>39</v>
      </c>
      <c r="O319" s="60"/>
      <c r="P319" s="160">
        <f t="shared" si="31"/>
        <v>0</v>
      </c>
      <c r="Q319" s="160">
        <v>0</v>
      </c>
      <c r="R319" s="160">
        <f t="shared" si="32"/>
        <v>0</v>
      </c>
      <c r="S319" s="160">
        <v>0</v>
      </c>
      <c r="T319" s="161">
        <f t="shared" si="33"/>
        <v>0</v>
      </c>
      <c r="U319" s="31"/>
      <c r="V319" s="31"/>
      <c r="W319" s="31"/>
      <c r="X319" s="31"/>
      <c r="Y319" s="31"/>
      <c r="Z319" s="31"/>
      <c r="AA319" s="31"/>
      <c r="AB319" s="31"/>
      <c r="AC319" s="31"/>
      <c r="AD319" s="31"/>
      <c r="AE319" s="31"/>
      <c r="AR319" s="162" t="s">
        <v>196</v>
      </c>
      <c r="AT319" s="162" t="s">
        <v>121</v>
      </c>
      <c r="AU319" s="162" t="s">
        <v>126</v>
      </c>
      <c r="AY319" s="16" t="s">
        <v>119</v>
      </c>
      <c r="BE319" s="163">
        <f t="shared" si="34"/>
        <v>0</v>
      </c>
      <c r="BF319" s="163">
        <f t="shared" si="35"/>
        <v>0</v>
      </c>
      <c r="BG319" s="163">
        <f t="shared" si="36"/>
        <v>0</v>
      </c>
      <c r="BH319" s="163">
        <f t="shared" si="37"/>
        <v>0</v>
      </c>
      <c r="BI319" s="163">
        <f t="shared" si="38"/>
        <v>0</v>
      </c>
      <c r="BJ319" s="16" t="s">
        <v>126</v>
      </c>
      <c r="BK319" s="163">
        <f t="shared" si="39"/>
        <v>0</v>
      </c>
      <c r="BL319" s="16" t="s">
        <v>196</v>
      </c>
      <c r="BM319" s="162" t="s">
        <v>725</v>
      </c>
    </row>
    <row r="320" spans="1:65" s="2" customFormat="1" ht="16.5" customHeight="1">
      <c r="A320" s="31"/>
      <c r="B320" s="149"/>
      <c r="C320" s="150" t="s">
        <v>726</v>
      </c>
      <c r="D320" s="150" t="s">
        <v>121</v>
      </c>
      <c r="E320" s="151" t="s">
        <v>727</v>
      </c>
      <c r="F320" s="152" t="s">
        <v>728</v>
      </c>
      <c r="G320" s="153" t="s">
        <v>282</v>
      </c>
      <c r="H320" s="154">
        <v>10</v>
      </c>
      <c r="I320" s="155"/>
      <c r="J320" s="156">
        <f t="shared" si="30"/>
        <v>0</v>
      </c>
      <c r="K320" s="157"/>
      <c r="L320" s="32"/>
      <c r="M320" s="158" t="s">
        <v>1</v>
      </c>
      <c r="N320" s="159" t="s">
        <v>39</v>
      </c>
      <c r="O320" s="60"/>
      <c r="P320" s="160">
        <f t="shared" si="31"/>
        <v>0</v>
      </c>
      <c r="Q320" s="160">
        <v>0</v>
      </c>
      <c r="R320" s="160">
        <f t="shared" si="32"/>
        <v>0</v>
      </c>
      <c r="S320" s="160">
        <v>0</v>
      </c>
      <c r="T320" s="161">
        <f t="shared" si="33"/>
        <v>0</v>
      </c>
      <c r="U320" s="31"/>
      <c r="V320" s="31"/>
      <c r="W320" s="31"/>
      <c r="X320" s="31"/>
      <c r="Y320" s="31"/>
      <c r="Z320" s="31"/>
      <c r="AA320" s="31"/>
      <c r="AB320" s="31"/>
      <c r="AC320" s="31"/>
      <c r="AD320" s="31"/>
      <c r="AE320" s="31"/>
      <c r="AR320" s="162" t="s">
        <v>196</v>
      </c>
      <c r="AT320" s="162" t="s">
        <v>121</v>
      </c>
      <c r="AU320" s="162" t="s">
        <v>126</v>
      </c>
      <c r="AY320" s="16" t="s">
        <v>119</v>
      </c>
      <c r="BE320" s="163">
        <f t="shared" si="34"/>
        <v>0</v>
      </c>
      <c r="BF320" s="163">
        <f t="shared" si="35"/>
        <v>0</v>
      </c>
      <c r="BG320" s="163">
        <f t="shared" si="36"/>
        <v>0</v>
      </c>
      <c r="BH320" s="163">
        <f t="shared" si="37"/>
        <v>0</v>
      </c>
      <c r="BI320" s="163">
        <f t="shared" si="38"/>
        <v>0</v>
      </c>
      <c r="BJ320" s="16" t="s">
        <v>126</v>
      </c>
      <c r="BK320" s="163">
        <f t="shared" si="39"/>
        <v>0</v>
      </c>
      <c r="BL320" s="16" t="s">
        <v>196</v>
      </c>
      <c r="BM320" s="162" t="s">
        <v>729</v>
      </c>
    </row>
    <row r="321" spans="1:65" s="2" customFormat="1" ht="24.2" customHeight="1">
      <c r="A321" s="31"/>
      <c r="B321" s="149"/>
      <c r="C321" s="186" t="s">
        <v>730</v>
      </c>
      <c r="D321" s="186" t="s">
        <v>488</v>
      </c>
      <c r="E321" s="187" t="s">
        <v>731</v>
      </c>
      <c r="F321" s="188" t="s">
        <v>732</v>
      </c>
      <c r="G321" s="189" t="s">
        <v>282</v>
      </c>
      <c r="H321" s="190">
        <v>2</v>
      </c>
      <c r="I321" s="191"/>
      <c r="J321" s="192">
        <f t="shared" si="30"/>
        <v>0</v>
      </c>
      <c r="K321" s="193"/>
      <c r="L321" s="194"/>
      <c r="M321" s="195" t="s">
        <v>1</v>
      </c>
      <c r="N321" s="196" t="s">
        <v>39</v>
      </c>
      <c r="O321" s="60"/>
      <c r="P321" s="160">
        <f t="shared" si="31"/>
        <v>0</v>
      </c>
      <c r="Q321" s="160">
        <v>0</v>
      </c>
      <c r="R321" s="160">
        <f t="shared" si="32"/>
        <v>0</v>
      </c>
      <c r="S321" s="160">
        <v>0</v>
      </c>
      <c r="T321" s="161">
        <f t="shared" si="33"/>
        <v>0</v>
      </c>
      <c r="U321" s="31"/>
      <c r="V321" s="31"/>
      <c r="W321" s="31"/>
      <c r="X321" s="31"/>
      <c r="Y321" s="31"/>
      <c r="Z321" s="31"/>
      <c r="AA321" s="31"/>
      <c r="AB321" s="31"/>
      <c r="AC321" s="31"/>
      <c r="AD321" s="31"/>
      <c r="AE321" s="31"/>
      <c r="AR321" s="162" t="s">
        <v>279</v>
      </c>
      <c r="AT321" s="162" t="s">
        <v>488</v>
      </c>
      <c r="AU321" s="162" t="s">
        <v>126</v>
      </c>
      <c r="AY321" s="16" t="s">
        <v>119</v>
      </c>
      <c r="BE321" s="163">
        <f t="shared" si="34"/>
        <v>0</v>
      </c>
      <c r="BF321" s="163">
        <f t="shared" si="35"/>
        <v>0</v>
      </c>
      <c r="BG321" s="163">
        <f t="shared" si="36"/>
        <v>0</v>
      </c>
      <c r="BH321" s="163">
        <f t="shared" si="37"/>
        <v>0</v>
      </c>
      <c r="BI321" s="163">
        <f t="shared" si="38"/>
        <v>0</v>
      </c>
      <c r="BJ321" s="16" t="s">
        <v>126</v>
      </c>
      <c r="BK321" s="163">
        <f t="shared" si="39"/>
        <v>0</v>
      </c>
      <c r="BL321" s="16" t="s">
        <v>196</v>
      </c>
      <c r="BM321" s="162" t="s">
        <v>733</v>
      </c>
    </row>
    <row r="322" spans="1:65" s="2" customFormat="1" ht="24.2" customHeight="1">
      <c r="A322" s="31"/>
      <c r="B322" s="149"/>
      <c r="C322" s="186" t="s">
        <v>734</v>
      </c>
      <c r="D322" s="186" t="s">
        <v>488</v>
      </c>
      <c r="E322" s="187" t="s">
        <v>735</v>
      </c>
      <c r="F322" s="188" t="s">
        <v>736</v>
      </c>
      <c r="G322" s="189" t="s">
        <v>282</v>
      </c>
      <c r="H322" s="190">
        <v>1</v>
      </c>
      <c r="I322" s="191"/>
      <c r="J322" s="192">
        <f t="shared" si="30"/>
        <v>0</v>
      </c>
      <c r="K322" s="193"/>
      <c r="L322" s="194"/>
      <c r="M322" s="195" t="s">
        <v>1</v>
      </c>
      <c r="N322" s="196" t="s">
        <v>39</v>
      </c>
      <c r="O322" s="60"/>
      <c r="P322" s="160">
        <f t="shared" si="31"/>
        <v>0</v>
      </c>
      <c r="Q322" s="160">
        <v>0</v>
      </c>
      <c r="R322" s="160">
        <f t="shared" si="32"/>
        <v>0</v>
      </c>
      <c r="S322" s="160">
        <v>0</v>
      </c>
      <c r="T322" s="161">
        <f t="shared" si="33"/>
        <v>0</v>
      </c>
      <c r="U322" s="31"/>
      <c r="V322" s="31"/>
      <c r="W322" s="31"/>
      <c r="X322" s="31"/>
      <c r="Y322" s="31"/>
      <c r="Z322" s="31"/>
      <c r="AA322" s="31"/>
      <c r="AB322" s="31"/>
      <c r="AC322" s="31"/>
      <c r="AD322" s="31"/>
      <c r="AE322" s="31"/>
      <c r="AR322" s="162" t="s">
        <v>279</v>
      </c>
      <c r="AT322" s="162" t="s">
        <v>488</v>
      </c>
      <c r="AU322" s="162" t="s">
        <v>126</v>
      </c>
      <c r="AY322" s="16" t="s">
        <v>119</v>
      </c>
      <c r="BE322" s="163">
        <f t="shared" si="34"/>
        <v>0</v>
      </c>
      <c r="BF322" s="163">
        <f t="shared" si="35"/>
        <v>0</v>
      </c>
      <c r="BG322" s="163">
        <f t="shared" si="36"/>
        <v>0</v>
      </c>
      <c r="BH322" s="163">
        <f t="shared" si="37"/>
        <v>0</v>
      </c>
      <c r="BI322" s="163">
        <f t="shared" si="38"/>
        <v>0</v>
      </c>
      <c r="BJ322" s="16" t="s">
        <v>126</v>
      </c>
      <c r="BK322" s="163">
        <f t="shared" si="39"/>
        <v>0</v>
      </c>
      <c r="BL322" s="16" t="s">
        <v>196</v>
      </c>
      <c r="BM322" s="162" t="s">
        <v>737</v>
      </c>
    </row>
    <row r="323" spans="1:65" s="2" customFormat="1" ht="24.2" customHeight="1">
      <c r="A323" s="31"/>
      <c r="B323" s="149"/>
      <c r="C323" s="186" t="s">
        <v>738</v>
      </c>
      <c r="D323" s="186" t="s">
        <v>488</v>
      </c>
      <c r="E323" s="187" t="s">
        <v>739</v>
      </c>
      <c r="F323" s="188" t="s">
        <v>740</v>
      </c>
      <c r="G323" s="189" t="s">
        <v>282</v>
      </c>
      <c r="H323" s="190">
        <v>1</v>
      </c>
      <c r="I323" s="191"/>
      <c r="J323" s="192">
        <f t="shared" si="30"/>
        <v>0</v>
      </c>
      <c r="K323" s="193"/>
      <c r="L323" s="194"/>
      <c r="M323" s="195" t="s">
        <v>1</v>
      </c>
      <c r="N323" s="196" t="s">
        <v>39</v>
      </c>
      <c r="O323" s="60"/>
      <c r="P323" s="160">
        <f t="shared" si="31"/>
        <v>0</v>
      </c>
      <c r="Q323" s="160">
        <v>0</v>
      </c>
      <c r="R323" s="160">
        <f t="shared" si="32"/>
        <v>0</v>
      </c>
      <c r="S323" s="160">
        <v>0</v>
      </c>
      <c r="T323" s="161">
        <f t="shared" si="33"/>
        <v>0</v>
      </c>
      <c r="U323" s="31"/>
      <c r="V323" s="31"/>
      <c r="W323" s="31"/>
      <c r="X323" s="31"/>
      <c r="Y323" s="31"/>
      <c r="Z323" s="31"/>
      <c r="AA323" s="31"/>
      <c r="AB323" s="31"/>
      <c r="AC323" s="31"/>
      <c r="AD323" s="31"/>
      <c r="AE323" s="31"/>
      <c r="AR323" s="162" t="s">
        <v>279</v>
      </c>
      <c r="AT323" s="162" t="s">
        <v>488</v>
      </c>
      <c r="AU323" s="162" t="s">
        <v>126</v>
      </c>
      <c r="AY323" s="16" t="s">
        <v>119</v>
      </c>
      <c r="BE323" s="163">
        <f t="shared" si="34"/>
        <v>0</v>
      </c>
      <c r="BF323" s="163">
        <f t="shared" si="35"/>
        <v>0</v>
      </c>
      <c r="BG323" s="163">
        <f t="shared" si="36"/>
        <v>0</v>
      </c>
      <c r="BH323" s="163">
        <f t="shared" si="37"/>
        <v>0</v>
      </c>
      <c r="BI323" s="163">
        <f t="shared" si="38"/>
        <v>0</v>
      </c>
      <c r="BJ323" s="16" t="s">
        <v>126</v>
      </c>
      <c r="BK323" s="163">
        <f t="shared" si="39"/>
        <v>0</v>
      </c>
      <c r="BL323" s="16" t="s">
        <v>196</v>
      </c>
      <c r="BM323" s="162" t="s">
        <v>741</v>
      </c>
    </row>
    <row r="324" spans="1:65" s="2" customFormat="1" ht="24.2" customHeight="1">
      <c r="A324" s="31"/>
      <c r="B324" s="149"/>
      <c r="C324" s="186" t="s">
        <v>742</v>
      </c>
      <c r="D324" s="186" t="s">
        <v>488</v>
      </c>
      <c r="E324" s="187" t="s">
        <v>743</v>
      </c>
      <c r="F324" s="188" t="s">
        <v>744</v>
      </c>
      <c r="G324" s="189" t="s">
        <v>282</v>
      </c>
      <c r="H324" s="190">
        <v>1</v>
      </c>
      <c r="I324" s="191"/>
      <c r="J324" s="192">
        <f t="shared" si="30"/>
        <v>0</v>
      </c>
      <c r="K324" s="193"/>
      <c r="L324" s="194"/>
      <c r="M324" s="195" t="s">
        <v>1</v>
      </c>
      <c r="N324" s="196" t="s">
        <v>39</v>
      </c>
      <c r="O324" s="60"/>
      <c r="P324" s="160">
        <f t="shared" si="31"/>
        <v>0</v>
      </c>
      <c r="Q324" s="160">
        <v>0</v>
      </c>
      <c r="R324" s="160">
        <f t="shared" si="32"/>
        <v>0</v>
      </c>
      <c r="S324" s="160">
        <v>0</v>
      </c>
      <c r="T324" s="161">
        <f t="shared" si="33"/>
        <v>0</v>
      </c>
      <c r="U324" s="31"/>
      <c r="V324" s="31"/>
      <c r="W324" s="31"/>
      <c r="X324" s="31"/>
      <c r="Y324" s="31"/>
      <c r="Z324" s="31"/>
      <c r="AA324" s="31"/>
      <c r="AB324" s="31"/>
      <c r="AC324" s="31"/>
      <c r="AD324" s="31"/>
      <c r="AE324" s="31"/>
      <c r="AR324" s="162" t="s">
        <v>279</v>
      </c>
      <c r="AT324" s="162" t="s">
        <v>488</v>
      </c>
      <c r="AU324" s="162" t="s">
        <v>126</v>
      </c>
      <c r="AY324" s="16" t="s">
        <v>119</v>
      </c>
      <c r="BE324" s="163">
        <f t="shared" si="34"/>
        <v>0</v>
      </c>
      <c r="BF324" s="163">
        <f t="shared" si="35"/>
        <v>0</v>
      </c>
      <c r="BG324" s="163">
        <f t="shared" si="36"/>
        <v>0</v>
      </c>
      <c r="BH324" s="163">
        <f t="shared" si="37"/>
        <v>0</v>
      </c>
      <c r="BI324" s="163">
        <f t="shared" si="38"/>
        <v>0</v>
      </c>
      <c r="BJ324" s="16" t="s">
        <v>126</v>
      </c>
      <c r="BK324" s="163">
        <f t="shared" si="39"/>
        <v>0</v>
      </c>
      <c r="BL324" s="16" t="s">
        <v>196</v>
      </c>
      <c r="BM324" s="162" t="s">
        <v>745</v>
      </c>
    </row>
    <row r="325" spans="1:65" s="2" customFormat="1" ht="24.2" customHeight="1">
      <c r="A325" s="31"/>
      <c r="B325" s="149"/>
      <c r="C325" s="186" t="s">
        <v>746</v>
      </c>
      <c r="D325" s="186" t="s">
        <v>488</v>
      </c>
      <c r="E325" s="187" t="s">
        <v>747</v>
      </c>
      <c r="F325" s="188" t="s">
        <v>748</v>
      </c>
      <c r="G325" s="189" t="s">
        <v>282</v>
      </c>
      <c r="H325" s="190">
        <v>2</v>
      </c>
      <c r="I325" s="191"/>
      <c r="J325" s="192">
        <f t="shared" si="30"/>
        <v>0</v>
      </c>
      <c r="K325" s="193"/>
      <c r="L325" s="194"/>
      <c r="M325" s="195" t="s">
        <v>1</v>
      </c>
      <c r="N325" s="196" t="s">
        <v>39</v>
      </c>
      <c r="O325" s="60"/>
      <c r="P325" s="160">
        <f t="shared" si="31"/>
        <v>0</v>
      </c>
      <c r="Q325" s="160">
        <v>0</v>
      </c>
      <c r="R325" s="160">
        <f t="shared" si="32"/>
        <v>0</v>
      </c>
      <c r="S325" s="160">
        <v>0</v>
      </c>
      <c r="T325" s="161">
        <f t="shared" si="33"/>
        <v>0</v>
      </c>
      <c r="U325" s="31"/>
      <c r="V325" s="31"/>
      <c r="W325" s="31"/>
      <c r="X325" s="31"/>
      <c r="Y325" s="31"/>
      <c r="Z325" s="31"/>
      <c r="AA325" s="31"/>
      <c r="AB325" s="31"/>
      <c r="AC325" s="31"/>
      <c r="AD325" s="31"/>
      <c r="AE325" s="31"/>
      <c r="AR325" s="162" t="s">
        <v>279</v>
      </c>
      <c r="AT325" s="162" t="s">
        <v>488</v>
      </c>
      <c r="AU325" s="162" t="s">
        <v>126</v>
      </c>
      <c r="AY325" s="16" t="s">
        <v>119</v>
      </c>
      <c r="BE325" s="163">
        <f t="shared" si="34"/>
        <v>0</v>
      </c>
      <c r="BF325" s="163">
        <f t="shared" si="35"/>
        <v>0</v>
      </c>
      <c r="BG325" s="163">
        <f t="shared" si="36"/>
        <v>0</v>
      </c>
      <c r="BH325" s="163">
        <f t="shared" si="37"/>
        <v>0</v>
      </c>
      <c r="BI325" s="163">
        <f t="shared" si="38"/>
        <v>0</v>
      </c>
      <c r="BJ325" s="16" t="s">
        <v>126</v>
      </c>
      <c r="BK325" s="163">
        <f t="shared" si="39"/>
        <v>0</v>
      </c>
      <c r="BL325" s="16" t="s">
        <v>196</v>
      </c>
      <c r="BM325" s="162" t="s">
        <v>749</v>
      </c>
    </row>
    <row r="326" spans="1:65" s="2" customFormat="1" ht="24.2" customHeight="1">
      <c r="A326" s="31"/>
      <c r="B326" s="149"/>
      <c r="C326" s="186" t="s">
        <v>750</v>
      </c>
      <c r="D326" s="186" t="s">
        <v>488</v>
      </c>
      <c r="E326" s="187" t="s">
        <v>751</v>
      </c>
      <c r="F326" s="188" t="s">
        <v>752</v>
      </c>
      <c r="G326" s="189" t="s">
        <v>282</v>
      </c>
      <c r="H326" s="190">
        <v>3</v>
      </c>
      <c r="I326" s="191"/>
      <c r="J326" s="192">
        <f t="shared" si="30"/>
        <v>0</v>
      </c>
      <c r="K326" s="193"/>
      <c r="L326" s="194"/>
      <c r="M326" s="195" t="s">
        <v>1</v>
      </c>
      <c r="N326" s="196" t="s">
        <v>39</v>
      </c>
      <c r="O326" s="60"/>
      <c r="P326" s="160">
        <f t="shared" si="31"/>
        <v>0</v>
      </c>
      <c r="Q326" s="160">
        <v>0</v>
      </c>
      <c r="R326" s="160">
        <f t="shared" si="32"/>
        <v>0</v>
      </c>
      <c r="S326" s="160">
        <v>0</v>
      </c>
      <c r="T326" s="161">
        <f t="shared" si="33"/>
        <v>0</v>
      </c>
      <c r="U326" s="31"/>
      <c r="V326" s="31"/>
      <c r="W326" s="31"/>
      <c r="X326" s="31"/>
      <c r="Y326" s="31"/>
      <c r="Z326" s="31"/>
      <c r="AA326" s="31"/>
      <c r="AB326" s="31"/>
      <c r="AC326" s="31"/>
      <c r="AD326" s="31"/>
      <c r="AE326" s="31"/>
      <c r="AR326" s="162" t="s">
        <v>279</v>
      </c>
      <c r="AT326" s="162" t="s">
        <v>488</v>
      </c>
      <c r="AU326" s="162" t="s">
        <v>126</v>
      </c>
      <c r="AY326" s="16" t="s">
        <v>119</v>
      </c>
      <c r="BE326" s="163">
        <f t="shared" si="34"/>
        <v>0</v>
      </c>
      <c r="BF326" s="163">
        <f t="shared" si="35"/>
        <v>0</v>
      </c>
      <c r="BG326" s="163">
        <f t="shared" si="36"/>
        <v>0</v>
      </c>
      <c r="BH326" s="163">
        <f t="shared" si="37"/>
        <v>0</v>
      </c>
      <c r="BI326" s="163">
        <f t="shared" si="38"/>
        <v>0</v>
      </c>
      <c r="BJ326" s="16" t="s">
        <v>126</v>
      </c>
      <c r="BK326" s="163">
        <f t="shared" si="39"/>
        <v>0</v>
      </c>
      <c r="BL326" s="16" t="s">
        <v>196</v>
      </c>
      <c r="BM326" s="162" t="s">
        <v>753</v>
      </c>
    </row>
    <row r="327" spans="1:65" s="2" customFormat="1" ht="16.5" customHeight="1">
      <c r="A327" s="31"/>
      <c r="B327" s="149"/>
      <c r="C327" s="150" t="s">
        <v>754</v>
      </c>
      <c r="D327" s="150" t="s">
        <v>121</v>
      </c>
      <c r="E327" s="151" t="s">
        <v>755</v>
      </c>
      <c r="F327" s="152" t="s">
        <v>756</v>
      </c>
      <c r="G327" s="153" t="s">
        <v>282</v>
      </c>
      <c r="H327" s="154">
        <v>10</v>
      </c>
      <c r="I327" s="155"/>
      <c r="J327" s="156">
        <f t="shared" si="30"/>
        <v>0</v>
      </c>
      <c r="K327" s="157"/>
      <c r="L327" s="32"/>
      <c r="M327" s="158" t="s">
        <v>1</v>
      </c>
      <c r="N327" s="159" t="s">
        <v>39</v>
      </c>
      <c r="O327" s="60"/>
      <c r="P327" s="160">
        <f t="shared" si="31"/>
        <v>0</v>
      </c>
      <c r="Q327" s="160">
        <v>0</v>
      </c>
      <c r="R327" s="160">
        <f t="shared" si="32"/>
        <v>0</v>
      </c>
      <c r="S327" s="160">
        <v>0</v>
      </c>
      <c r="T327" s="161">
        <f t="shared" si="33"/>
        <v>0</v>
      </c>
      <c r="U327" s="31"/>
      <c r="V327" s="31"/>
      <c r="W327" s="31"/>
      <c r="X327" s="31"/>
      <c r="Y327" s="31"/>
      <c r="Z327" s="31"/>
      <c r="AA327" s="31"/>
      <c r="AB327" s="31"/>
      <c r="AC327" s="31"/>
      <c r="AD327" s="31"/>
      <c r="AE327" s="31"/>
      <c r="AR327" s="162" t="s">
        <v>196</v>
      </c>
      <c r="AT327" s="162" t="s">
        <v>121</v>
      </c>
      <c r="AU327" s="162" t="s">
        <v>126</v>
      </c>
      <c r="AY327" s="16" t="s">
        <v>119</v>
      </c>
      <c r="BE327" s="163">
        <f t="shared" si="34"/>
        <v>0</v>
      </c>
      <c r="BF327" s="163">
        <f t="shared" si="35"/>
        <v>0</v>
      </c>
      <c r="BG327" s="163">
        <f t="shared" si="36"/>
        <v>0</v>
      </c>
      <c r="BH327" s="163">
        <f t="shared" si="37"/>
        <v>0</v>
      </c>
      <c r="BI327" s="163">
        <f t="shared" si="38"/>
        <v>0</v>
      </c>
      <c r="BJ327" s="16" t="s">
        <v>126</v>
      </c>
      <c r="BK327" s="163">
        <f t="shared" si="39"/>
        <v>0</v>
      </c>
      <c r="BL327" s="16" t="s">
        <v>196</v>
      </c>
      <c r="BM327" s="162" t="s">
        <v>757</v>
      </c>
    </row>
    <row r="328" spans="1:65" s="2" customFormat="1" ht="16.5" customHeight="1">
      <c r="A328" s="31"/>
      <c r="B328" s="149"/>
      <c r="C328" s="186" t="s">
        <v>758</v>
      </c>
      <c r="D328" s="186" t="s">
        <v>488</v>
      </c>
      <c r="E328" s="187" t="s">
        <v>759</v>
      </c>
      <c r="F328" s="188" t="s">
        <v>760</v>
      </c>
      <c r="G328" s="189" t="s">
        <v>282</v>
      </c>
      <c r="H328" s="190">
        <v>10</v>
      </c>
      <c r="I328" s="191"/>
      <c r="J328" s="192">
        <f t="shared" si="30"/>
        <v>0</v>
      </c>
      <c r="K328" s="193"/>
      <c r="L328" s="194"/>
      <c r="M328" s="195" t="s">
        <v>1</v>
      </c>
      <c r="N328" s="196" t="s">
        <v>39</v>
      </c>
      <c r="O328" s="60"/>
      <c r="P328" s="160">
        <f t="shared" si="31"/>
        <v>0</v>
      </c>
      <c r="Q328" s="160">
        <v>0</v>
      </c>
      <c r="R328" s="160">
        <f t="shared" si="32"/>
        <v>0</v>
      </c>
      <c r="S328" s="160">
        <v>0</v>
      </c>
      <c r="T328" s="161">
        <f t="shared" si="33"/>
        <v>0</v>
      </c>
      <c r="U328" s="31"/>
      <c r="V328" s="31"/>
      <c r="W328" s="31"/>
      <c r="X328" s="31"/>
      <c r="Y328" s="31"/>
      <c r="Z328" s="31"/>
      <c r="AA328" s="31"/>
      <c r="AB328" s="31"/>
      <c r="AC328" s="31"/>
      <c r="AD328" s="31"/>
      <c r="AE328" s="31"/>
      <c r="AR328" s="162" t="s">
        <v>279</v>
      </c>
      <c r="AT328" s="162" t="s">
        <v>488</v>
      </c>
      <c r="AU328" s="162" t="s">
        <v>126</v>
      </c>
      <c r="AY328" s="16" t="s">
        <v>119</v>
      </c>
      <c r="BE328" s="163">
        <f t="shared" si="34"/>
        <v>0</v>
      </c>
      <c r="BF328" s="163">
        <f t="shared" si="35"/>
        <v>0</v>
      </c>
      <c r="BG328" s="163">
        <f t="shared" si="36"/>
        <v>0</v>
      </c>
      <c r="BH328" s="163">
        <f t="shared" si="37"/>
        <v>0</v>
      </c>
      <c r="BI328" s="163">
        <f t="shared" si="38"/>
        <v>0</v>
      </c>
      <c r="BJ328" s="16" t="s">
        <v>126</v>
      </c>
      <c r="BK328" s="163">
        <f t="shared" si="39"/>
        <v>0</v>
      </c>
      <c r="BL328" s="16" t="s">
        <v>196</v>
      </c>
      <c r="BM328" s="162" t="s">
        <v>761</v>
      </c>
    </row>
    <row r="329" spans="1:65" s="12" customFormat="1" ht="22.9" customHeight="1">
      <c r="B329" s="136"/>
      <c r="D329" s="137" t="s">
        <v>72</v>
      </c>
      <c r="E329" s="147" t="s">
        <v>762</v>
      </c>
      <c r="F329" s="147" t="s">
        <v>763</v>
      </c>
      <c r="I329" s="139"/>
      <c r="J329" s="148">
        <f>BK329</f>
        <v>0</v>
      </c>
      <c r="L329" s="136"/>
      <c r="M329" s="141"/>
      <c r="N329" s="142"/>
      <c r="O329" s="142"/>
      <c r="P329" s="143">
        <f>SUM(P330:P332)</f>
        <v>0</v>
      </c>
      <c r="Q329" s="142"/>
      <c r="R329" s="143">
        <f>SUM(R330:R332)</f>
        <v>0</v>
      </c>
      <c r="S329" s="142"/>
      <c r="T329" s="144">
        <f>SUM(T330:T332)</f>
        <v>0</v>
      </c>
      <c r="AR329" s="137" t="s">
        <v>126</v>
      </c>
      <c r="AT329" s="145" t="s">
        <v>72</v>
      </c>
      <c r="AU329" s="145" t="s">
        <v>80</v>
      </c>
      <c r="AY329" s="137" t="s">
        <v>119</v>
      </c>
      <c r="BK329" s="146">
        <f>SUM(BK330:BK332)</f>
        <v>0</v>
      </c>
    </row>
    <row r="330" spans="1:65" s="2" customFormat="1" ht="24.2" customHeight="1">
      <c r="A330" s="31"/>
      <c r="B330" s="149"/>
      <c r="C330" s="150" t="s">
        <v>764</v>
      </c>
      <c r="D330" s="150" t="s">
        <v>121</v>
      </c>
      <c r="E330" s="151" t="s">
        <v>765</v>
      </c>
      <c r="F330" s="152" t="s">
        <v>766</v>
      </c>
      <c r="G330" s="153" t="s">
        <v>282</v>
      </c>
      <c r="H330" s="154">
        <v>1</v>
      </c>
      <c r="I330" s="155"/>
      <c r="J330" s="156">
        <f>ROUND(I330*H330,2)</f>
        <v>0</v>
      </c>
      <c r="K330" s="157"/>
      <c r="L330" s="32"/>
      <c r="M330" s="158" t="s">
        <v>1</v>
      </c>
      <c r="N330" s="159" t="s">
        <v>39</v>
      </c>
      <c r="O330" s="60"/>
      <c r="P330" s="160">
        <f>O330*H330</f>
        <v>0</v>
      </c>
      <c r="Q330" s="160">
        <v>0</v>
      </c>
      <c r="R330" s="160">
        <f>Q330*H330</f>
        <v>0</v>
      </c>
      <c r="S330" s="160">
        <v>0</v>
      </c>
      <c r="T330" s="161">
        <f>S330*H330</f>
        <v>0</v>
      </c>
      <c r="U330" s="31"/>
      <c r="V330" s="31"/>
      <c r="W330" s="31"/>
      <c r="X330" s="31"/>
      <c r="Y330" s="31"/>
      <c r="Z330" s="31"/>
      <c r="AA330" s="31"/>
      <c r="AB330" s="31"/>
      <c r="AC330" s="31"/>
      <c r="AD330" s="31"/>
      <c r="AE330" s="31"/>
      <c r="AR330" s="162" t="s">
        <v>196</v>
      </c>
      <c r="AT330" s="162" t="s">
        <v>121</v>
      </c>
      <c r="AU330" s="162" t="s">
        <v>126</v>
      </c>
      <c r="AY330" s="16" t="s">
        <v>119</v>
      </c>
      <c r="BE330" s="163">
        <f>IF(N330="základná",J330,0)</f>
        <v>0</v>
      </c>
      <c r="BF330" s="163">
        <f>IF(N330="znížená",J330,0)</f>
        <v>0</v>
      </c>
      <c r="BG330" s="163">
        <f>IF(N330="zákl. prenesená",J330,0)</f>
        <v>0</v>
      </c>
      <c r="BH330" s="163">
        <f>IF(N330="zníž. prenesená",J330,0)</f>
        <v>0</v>
      </c>
      <c r="BI330" s="163">
        <f>IF(N330="nulová",J330,0)</f>
        <v>0</v>
      </c>
      <c r="BJ330" s="16" t="s">
        <v>126</v>
      </c>
      <c r="BK330" s="163">
        <f>ROUND(I330*H330,2)</f>
        <v>0</v>
      </c>
      <c r="BL330" s="16" t="s">
        <v>196</v>
      </c>
      <c r="BM330" s="162" t="s">
        <v>767</v>
      </c>
    </row>
    <row r="331" spans="1:65" s="2" customFormat="1" ht="24.2" customHeight="1">
      <c r="A331" s="31"/>
      <c r="B331" s="149"/>
      <c r="C331" s="186" t="s">
        <v>768</v>
      </c>
      <c r="D331" s="186" t="s">
        <v>488</v>
      </c>
      <c r="E331" s="187" t="s">
        <v>769</v>
      </c>
      <c r="F331" s="188" t="s">
        <v>770</v>
      </c>
      <c r="G331" s="189" t="s">
        <v>282</v>
      </c>
      <c r="H331" s="190">
        <v>1</v>
      </c>
      <c r="I331" s="191"/>
      <c r="J331" s="192">
        <f>ROUND(I331*H331,2)</f>
        <v>0</v>
      </c>
      <c r="K331" s="193"/>
      <c r="L331" s="194"/>
      <c r="M331" s="195" t="s">
        <v>1</v>
      </c>
      <c r="N331" s="196" t="s">
        <v>39</v>
      </c>
      <c r="O331" s="60"/>
      <c r="P331" s="160">
        <f>O331*H331</f>
        <v>0</v>
      </c>
      <c r="Q331" s="160">
        <v>0</v>
      </c>
      <c r="R331" s="160">
        <f>Q331*H331</f>
        <v>0</v>
      </c>
      <c r="S331" s="160">
        <v>0</v>
      </c>
      <c r="T331" s="161">
        <f>S331*H331</f>
        <v>0</v>
      </c>
      <c r="U331" s="31"/>
      <c r="V331" s="31"/>
      <c r="W331" s="31"/>
      <c r="X331" s="31"/>
      <c r="Y331" s="31"/>
      <c r="Z331" s="31"/>
      <c r="AA331" s="31"/>
      <c r="AB331" s="31"/>
      <c r="AC331" s="31"/>
      <c r="AD331" s="31"/>
      <c r="AE331" s="31"/>
      <c r="AR331" s="162" t="s">
        <v>279</v>
      </c>
      <c r="AT331" s="162" t="s">
        <v>488</v>
      </c>
      <c r="AU331" s="162" t="s">
        <v>126</v>
      </c>
      <c r="AY331" s="16" t="s">
        <v>119</v>
      </c>
      <c r="BE331" s="163">
        <f>IF(N331="základná",J331,0)</f>
        <v>0</v>
      </c>
      <c r="BF331" s="163">
        <f>IF(N331="znížená",J331,0)</f>
        <v>0</v>
      </c>
      <c r="BG331" s="163">
        <f>IF(N331="zákl. prenesená",J331,0)</f>
        <v>0</v>
      </c>
      <c r="BH331" s="163">
        <f>IF(N331="zníž. prenesená",J331,0)</f>
        <v>0</v>
      </c>
      <c r="BI331" s="163">
        <f>IF(N331="nulová",J331,0)</f>
        <v>0</v>
      </c>
      <c r="BJ331" s="16" t="s">
        <v>126</v>
      </c>
      <c r="BK331" s="163">
        <f>ROUND(I331*H331,2)</f>
        <v>0</v>
      </c>
      <c r="BL331" s="16" t="s">
        <v>196</v>
      </c>
      <c r="BM331" s="162" t="s">
        <v>771</v>
      </c>
    </row>
    <row r="332" spans="1:65" s="2" customFormat="1" ht="16.5" customHeight="1">
      <c r="A332" s="31"/>
      <c r="B332" s="149"/>
      <c r="C332" s="186" t="s">
        <v>772</v>
      </c>
      <c r="D332" s="186" t="s">
        <v>488</v>
      </c>
      <c r="E332" s="187" t="s">
        <v>773</v>
      </c>
      <c r="F332" s="188" t="s">
        <v>774</v>
      </c>
      <c r="G332" s="189" t="s">
        <v>282</v>
      </c>
      <c r="H332" s="190">
        <v>1</v>
      </c>
      <c r="I332" s="191"/>
      <c r="J332" s="192">
        <f>ROUND(I332*H332,2)</f>
        <v>0</v>
      </c>
      <c r="K332" s="193"/>
      <c r="L332" s="194"/>
      <c r="M332" s="195" t="s">
        <v>1</v>
      </c>
      <c r="N332" s="196" t="s">
        <v>39</v>
      </c>
      <c r="O332" s="60"/>
      <c r="P332" s="160">
        <f>O332*H332</f>
        <v>0</v>
      </c>
      <c r="Q332" s="160">
        <v>0</v>
      </c>
      <c r="R332" s="160">
        <f>Q332*H332</f>
        <v>0</v>
      </c>
      <c r="S332" s="160">
        <v>0</v>
      </c>
      <c r="T332" s="161">
        <f>S332*H332</f>
        <v>0</v>
      </c>
      <c r="U332" s="31"/>
      <c r="V332" s="31"/>
      <c r="W332" s="31"/>
      <c r="X332" s="31"/>
      <c r="Y332" s="31"/>
      <c r="Z332" s="31"/>
      <c r="AA332" s="31"/>
      <c r="AB332" s="31"/>
      <c r="AC332" s="31"/>
      <c r="AD332" s="31"/>
      <c r="AE332" s="31"/>
      <c r="AR332" s="162" t="s">
        <v>279</v>
      </c>
      <c r="AT332" s="162" t="s">
        <v>488</v>
      </c>
      <c r="AU332" s="162" t="s">
        <v>126</v>
      </c>
      <c r="AY332" s="16" t="s">
        <v>119</v>
      </c>
      <c r="BE332" s="163">
        <f>IF(N332="základná",J332,0)</f>
        <v>0</v>
      </c>
      <c r="BF332" s="163">
        <f>IF(N332="znížená",J332,0)</f>
        <v>0</v>
      </c>
      <c r="BG332" s="163">
        <f>IF(N332="zákl. prenesená",J332,0)</f>
        <v>0</v>
      </c>
      <c r="BH332" s="163">
        <f>IF(N332="zníž. prenesená",J332,0)</f>
        <v>0</v>
      </c>
      <c r="BI332" s="163">
        <f>IF(N332="nulová",J332,0)</f>
        <v>0</v>
      </c>
      <c r="BJ332" s="16" t="s">
        <v>126</v>
      </c>
      <c r="BK332" s="163">
        <f>ROUND(I332*H332,2)</f>
        <v>0</v>
      </c>
      <c r="BL332" s="16" t="s">
        <v>196</v>
      </c>
      <c r="BM332" s="162" t="s">
        <v>775</v>
      </c>
    </row>
    <row r="333" spans="1:65" s="12" customFormat="1" ht="22.9" customHeight="1">
      <c r="B333" s="136"/>
      <c r="D333" s="137" t="s">
        <v>72</v>
      </c>
      <c r="E333" s="147" t="s">
        <v>776</v>
      </c>
      <c r="F333" s="147" t="s">
        <v>777</v>
      </c>
      <c r="I333" s="139"/>
      <c r="J333" s="148">
        <f>BK333</f>
        <v>0</v>
      </c>
      <c r="L333" s="136"/>
      <c r="M333" s="141"/>
      <c r="N333" s="142"/>
      <c r="O333" s="142"/>
      <c r="P333" s="143">
        <f>SUM(P334:P341)</f>
        <v>0</v>
      </c>
      <c r="Q333" s="142"/>
      <c r="R333" s="143">
        <f>SUM(R334:R341)</f>
        <v>0</v>
      </c>
      <c r="S333" s="142"/>
      <c r="T333" s="144">
        <f>SUM(T334:T341)</f>
        <v>0</v>
      </c>
      <c r="AR333" s="137" t="s">
        <v>126</v>
      </c>
      <c r="AT333" s="145" t="s">
        <v>72</v>
      </c>
      <c r="AU333" s="145" t="s">
        <v>80</v>
      </c>
      <c r="AY333" s="137" t="s">
        <v>119</v>
      </c>
      <c r="BK333" s="146">
        <f>SUM(BK334:BK341)</f>
        <v>0</v>
      </c>
    </row>
    <row r="334" spans="1:65" s="2" customFormat="1" ht="24.2" customHeight="1">
      <c r="A334" s="31"/>
      <c r="B334" s="149"/>
      <c r="C334" s="150" t="s">
        <v>778</v>
      </c>
      <c r="D334" s="150" t="s">
        <v>121</v>
      </c>
      <c r="E334" s="151" t="s">
        <v>779</v>
      </c>
      <c r="F334" s="152" t="s">
        <v>780</v>
      </c>
      <c r="G334" s="153" t="s">
        <v>124</v>
      </c>
      <c r="H334" s="154">
        <v>31.11</v>
      </c>
      <c r="I334" s="155"/>
      <c r="J334" s="156">
        <f>ROUND(I334*H334,2)</f>
        <v>0</v>
      </c>
      <c r="K334" s="157"/>
      <c r="L334" s="32"/>
      <c r="M334" s="158" t="s">
        <v>1</v>
      </c>
      <c r="N334" s="159" t="s">
        <v>39</v>
      </c>
      <c r="O334" s="60"/>
      <c r="P334" s="160">
        <f>O334*H334</f>
        <v>0</v>
      </c>
      <c r="Q334" s="160">
        <v>0</v>
      </c>
      <c r="R334" s="160">
        <f>Q334*H334</f>
        <v>0</v>
      </c>
      <c r="S334" s="160">
        <v>0</v>
      </c>
      <c r="T334" s="161">
        <f>S334*H334</f>
        <v>0</v>
      </c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R334" s="162" t="s">
        <v>196</v>
      </c>
      <c r="AT334" s="162" t="s">
        <v>121</v>
      </c>
      <c r="AU334" s="162" t="s">
        <v>126</v>
      </c>
      <c r="AY334" s="16" t="s">
        <v>119</v>
      </c>
      <c r="BE334" s="163">
        <f>IF(N334="základná",J334,0)</f>
        <v>0</v>
      </c>
      <c r="BF334" s="163">
        <f>IF(N334="znížená",J334,0)</f>
        <v>0</v>
      </c>
      <c r="BG334" s="163">
        <f>IF(N334="zákl. prenesená",J334,0)</f>
        <v>0</v>
      </c>
      <c r="BH334" s="163">
        <f>IF(N334="zníž. prenesená",J334,0)</f>
        <v>0</v>
      </c>
      <c r="BI334" s="163">
        <f>IF(N334="nulová",J334,0)</f>
        <v>0</v>
      </c>
      <c r="BJ334" s="16" t="s">
        <v>126</v>
      </c>
      <c r="BK334" s="163">
        <f>ROUND(I334*H334,2)</f>
        <v>0</v>
      </c>
      <c r="BL334" s="16" t="s">
        <v>196</v>
      </c>
      <c r="BM334" s="162" t="s">
        <v>781</v>
      </c>
    </row>
    <row r="335" spans="1:65" s="2" customFormat="1" ht="16.5" customHeight="1">
      <c r="A335" s="31"/>
      <c r="B335" s="149"/>
      <c r="C335" s="186" t="s">
        <v>782</v>
      </c>
      <c r="D335" s="186" t="s">
        <v>488</v>
      </c>
      <c r="E335" s="187" t="s">
        <v>783</v>
      </c>
      <c r="F335" s="188" t="s">
        <v>784</v>
      </c>
      <c r="G335" s="189" t="s">
        <v>124</v>
      </c>
      <c r="H335" s="190">
        <v>32.353999999999999</v>
      </c>
      <c r="I335" s="191"/>
      <c r="J335" s="192">
        <f>ROUND(I335*H335,2)</f>
        <v>0</v>
      </c>
      <c r="K335" s="193"/>
      <c r="L335" s="194"/>
      <c r="M335" s="195" t="s">
        <v>1</v>
      </c>
      <c r="N335" s="196" t="s">
        <v>39</v>
      </c>
      <c r="O335" s="60"/>
      <c r="P335" s="160">
        <f>O335*H335</f>
        <v>0</v>
      </c>
      <c r="Q335" s="160">
        <v>0</v>
      </c>
      <c r="R335" s="160">
        <f>Q335*H335</f>
        <v>0</v>
      </c>
      <c r="S335" s="160">
        <v>0</v>
      </c>
      <c r="T335" s="161">
        <f>S335*H335</f>
        <v>0</v>
      </c>
      <c r="U335" s="31"/>
      <c r="V335" s="31"/>
      <c r="W335" s="31"/>
      <c r="X335" s="31"/>
      <c r="Y335" s="31"/>
      <c r="Z335" s="31"/>
      <c r="AA335" s="31"/>
      <c r="AB335" s="31"/>
      <c r="AC335" s="31"/>
      <c r="AD335" s="31"/>
      <c r="AE335" s="31"/>
      <c r="AR335" s="162" t="s">
        <v>279</v>
      </c>
      <c r="AT335" s="162" t="s">
        <v>488</v>
      </c>
      <c r="AU335" s="162" t="s">
        <v>126</v>
      </c>
      <c r="AY335" s="16" t="s">
        <v>119</v>
      </c>
      <c r="BE335" s="163">
        <f>IF(N335="základná",J335,0)</f>
        <v>0</v>
      </c>
      <c r="BF335" s="163">
        <f>IF(N335="znížená",J335,0)</f>
        <v>0</v>
      </c>
      <c r="BG335" s="163">
        <f>IF(N335="zákl. prenesená",J335,0)</f>
        <v>0</v>
      </c>
      <c r="BH335" s="163">
        <f>IF(N335="zníž. prenesená",J335,0)</f>
        <v>0</v>
      </c>
      <c r="BI335" s="163">
        <f>IF(N335="nulová",J335,0)</f>
        <v>0</v>
      </c>
      <c r="BJ335" s="16" t="s">
        <v>126</v>
      </c>
      <c r="BK335" s="163">
        <f>ROUND(I335*H335,2)</f>
        <v>0</v>
      </c>
      <c r="BL335" s="16" t="s">
        <v>196</v>
      </c>
      <c r="BM335" s="162" t="s">
        <v>785</v>
      </c>
    </row>
    <row r="336" spans="1:65" s="13" customFormat="1">
      <c r="B336" s="164"/>
      <c r="D336" s="165" t="s">
        <v>157</v>
      </c>
      <c r="E336" s="166" t="s">
        <v>1</v>
      </c>
      <c r="F336" s="167" t="s">
        <v>786</v>
      </c>
      <c r="H336" s="168">
        <v>32.353999999999999</v>
      </c>
      <c r="I336" s="169"/>
      <c r="L336" s="164"/>
      <c r="M336" s="170"/>
      <c r="N336" s="171"/>
      <c r="O336" s="171"/>
      <c r="P336" s="171"/>
      <c r="Q336" s="171"/>
      <c r="R336" s="171"/>
      <c r="S336" s="171"/>
      <c r="T336" s="172"/>
      <c r="AT336" s="166" t="s">
        <v>157</v>
      </c>
      <c r="AU336" s="166" t="s">
        <v>126</v>
      </c>
      <c r="AV336" s="13" t="s">
        <v>126</v>
      </c>
      <c r="AW336" s="13" t="s">
        <v>29</v>
      </c>
      <c r="AX336" s="13" t="s">
        <v>73</v>
      </c>
      <c r="AY336" s="166" t="s">
        <v>119</v>
      </c>
    </row>
    <row r="337" spans="1:65" s="14" customFormat="1">
      <c r="B337" s="173"/>
      <c r="D337" s="165" t="s">
        <v>157</v>
      </c>
      <c r="E337" s="174" t="s">
        <v>1</v>
      </c>
      <c r="F337" s="175" t="s">
        <v>159</v>
      </c>
      <c r="H337" s="176">
        <v>32.353999999999999</v>
      </c>
      <c r="I337" s="177"/>
      <c r="L337" s="173"/>
      <c r="M337" s="178"/>
      <c r="N337" s="179"/>
      <c r="O337" s="179"/>
      <c r="P337" s="179"/>
      <c r="Q337" s="179"/>
      <c r="R337" s="179"/>
      <c r="S337" s="179"/>
      <c r="T337" s="180"/>
      <c r="AT337" s="174" t="s">
        <v>157</v>
      </c>
      <c r="AU337" s="174" t="s">
        <v>126</v>
      </c>
      <c r="AV337" s="14" t="s">
        <v>125</v>
      </c>
      <c r="AW337" s="14" t="s">
        <v>29</v>
      </c>
      <c r="AX337" s="14" t="s">
        <v>80</v>
      </c>
      <c r="AY337" s="174" t="s">
        <v>119</v>
      </c>
    </row>
    <row r="338" spans="1:65" s="2" customFormat="1" ht="21.75" customHeight="1">
      <c r="A338" s="31"/>
      <c r="B338" s="149"/>
      <c r="C338" s="150" t="s">
        <v>787</v>
      </c>
      <c r="D338" s="150" t="s">
        <v>121</v>
      </c>
      <c r="E338" s="151" t="s">
        <v>788</v>
      </c>
      <c r="F338" s="152" t="s">
        <v>789</v>
      </c>
      <c r="G338" s="153" t="s">
        <v>124</v>
      </c>
      <c r="H338" s="154">
        <v>5.05</v>
      </c>
      <c r="I338" s="155"/>
      <c r="J338" s="156">
        <f>ROUND(I338*H338,2)</f>
        <v>0</v>
      </c>
      <c r="K338" s="157"/>
      <c r="L338" s="32"/>
      <c r="M338" s="158" t="s">
        <v>1</v>
      </c>
      <c r="N338" s="159" t="s">
        <v>39</v>
      </c>
      <c r="O338" s="60"/>
      <c r="P338" s="160">
        <f>O338*H338</f>
        <v>0</v>
      </c>
      <c r="Q338" s="160">
        <v>0</v>
      </c>
      <c r="R338" s="160">
        <f>Q338*H338</f>
        <v>0</v>
      </c>
      <c r="S338" s="160">
        <v>0</v>
      </c>
      <c r="T338" s="161">
        <f>S338*H338</f>
        <v>0</v>
      </c>
      <c r="U338" s="31"/>
      <c r="V338" s="31"/>
      <c r="W338" s="31"/>
      <c r="X338" s="31"/>
      <c r="Y338" s="31"/>
      <c r="Z338" s="31"/>
      <c r="AA338" s="31"/>
      <c r="AB338" s="31"/>
      <c r="AC338" s="31"/>
      <c r="AD338" s="31"/>
      <c r="AE338" s="31"/>
      <c r="AR338" s="162" t="s">
        <v>196</v>
      </c>
      <c r="AT338" s="162" t="s">
        <v>121</v>
      </c>
      <c r="AU338" s="162" t="s">
        <v>126</v>
      </c>
      <c r="AY338" s="16" t="s">
        <v>119</v>
      </c>
      <c r="BE338" s="163">
        <f>IF(N338="základná",J338,0)</f>
        <v>0</v>
      </c>
      <c r="BF338" s="163">
        <f>IF(N338="znížená",J338,0)</f>
        <v>0</v>
      </c>
      <c r="BG338" s="163">
        <f>IF(N338="zákl. prenesená",J338,0)</f>
        <v>0</v>
      </c>
      <c r="BH338" s="163">
        <f>IF(N338="zníž. prenesená",J338,0)</f>
        <v>0</v>
      </c>
      <c r="BI338" s="163">
        <f>IF(N338="nulová",J338,0)</f>
        <v>0</v>
      </c>
      <c r="BJ338" s="16" t="s">
        <v>126</v>
      </c>
      <c r="BK338" s="163">
        <f>ROUND(I338*H338,2)</f>
        <v>0</v>
      </c>
      <c r="BL338" s="16" t="s">
        <v>196</v>
      </c>
      <c r="BM338" s="162" t="s">
        <v>790</v>
      </c>
    </row>
    <row r="339" spans="1:65" s="2" customFormat="1" ht="16.5" customHeight="1">
      <c r="A339" s="31"/>
      <c r="B339" s="149"/>
      <c r="C339" s="186" t="s">
        <v>791</v>
      </c>
      <c r="D339" s="186" t="s">
        <v>488</v>
      </c>
      <c r="E339" s="187" t="s">
        <v>792</v>
      </c>
      <c r="F339" s="188" t="s">
        <v>793</v>
      </c>
      <c r="G339" s="189" t="s">
        <v>124</v>
      </c>
      <c r="H339" s="190">
        <v>5.2519999999999998</v>
      </c>
      <c r="I339" s="191"/>
      <c r="J339" s="192">
        <f>ROUND(I339*H339,2)</f>
        <v>0</v>
      </c>
      <c r="K339" s="193"/>
      <c r="L339" s="194"/>
      <c r="M339" s="195" t="s">
        <v>1</v>
      </c>
      <c r="N339" s="196" t="s">
        <v>39</v>
      </c>
      <c r="O339" s="60"/>
      <c r="P339" s="160">
        <f>O339*H339</f>
        <v>0</v>
      </c>
      <c r="Q339" s="160">
        <v>0</v>
      </c>
      <c r="R339" s="160">
        <f>Q339*H339</f>
        <v>0</v>
      </c>
      <c r="S339" s="160">
        <v>0</v>
      </c>
      <c r="T339" s="161">
        <f>S339*H339</f>
        <v>0</v>
      </c>
      <c r="U339" s="31"/>
      <c r="V339" s="31"/>
      <c r="W339" s="31"/>
      <c r="X339" s="31"/>
      <c r="Y339" s="31"/>
      <c r="Z339" s="31"/>
      <c r="AA339" s="31"/>
      <c r="AB339" s="31"/>
      <c r="AC339" s="31"/>
      <c r="AD339" s="31"/>
      <c r="AE339" s="31"/>
      <c r="AR339" s="162" t="s">
        <v>279</v>
      </c>
      <c r="AT339" s="162" t="s">
        <v>488</v>
      </c>
      <c r="AU339" s="162" t="s">
        <v>126</v>
      </c>
      <c r="AY339" s="16" t="s">
        <v>119</v>
      </c>
      <c r="BE339" s="163">
        <f>IF(N339="základná",J339,0)</f>
        <v>0</v>
      </c>
      <c r="BF339" s="163">
        <f>IF(N339="znížená",J339,0)</f>
        <v>0</v>
      </c>
      <c r="BG339" s="163">
        <f>IF(N339="zákl. prenesená",J339,0)</f>
        <v>0</v>
      </c>
      <c r="BH339" s="163">
        <f>IF(N339="zníž. prenesená",J339,0)</f>
        <v>0</v>
      </c>
      <c r="BI339" s="163">
        <f>IF(N339="nulová",J339,0)</f>
        <v>0</v>
      </c>
      <c r="BJ339" s="16" t="s">
        <v>126</v>
      </c>
      <c r="BK339" s="163">
        <f>ROUND(I339*H339,2)</f>
        <v>0</v>
      </c>
      <c r="BL339" s="16" t="s">
        <v>196</v>
      </c>
      <c r="BM339" s="162" t="s">
        <v>794</v>
      </c>
    </row>
    <row r="340" spans="1:65" s="13" customFormat="1">
      <c r="B340" s="164"/>
      <c r="D340" s="165" t="s">
        <v>157</v>
      </c>
      <c r="E340" s="166" t="s">
        <v>1</v>
      </c>
      <c r="F340" s="167" t="s">
        <v>795</v>
      </c>
      <c r="H340" s="168">
        <v>5.2519999999999998</v>
      </c>
      <c r="I340" s="169"/>
      <c r="L340" s="164"/>
      <c r="M340" s="170"/>
      <c r="N340" s="171"/>
      <c r="O340" s="171"/>
      <c r="P340" s="171"/>
      <c r="Q340" s="171"/>
      <c r="R340" s="171"/>
      <c r="S340" s="171"/>
      <c r="T340" s="172"/>
      <c r="AT340" s="166" t="s">
        <v>157</v>
      </c>
      <c r="AU340" s="166" t="s">
        <v>126</v>
      </c>
      <c r="AV340" s="13" t="s">
        <v>126</v>
      </c>
      <c r="AW340" s="13" t="s">
        <v>29</v>
      </c>
      <c r="AX340" s="13" t="s">
        <v>73</v>
      </c>
      <c r="AY340" s="166" t="s">
        <v>119</v>
      </c>
    </row>
    <row r="341" spans="1:65" s="14" customFormat="1">
      <c r="B341" s="173"/>
      <c r="D341" s="165" t="s">
        <v>157</v>
      </c>
      <c r="E341" s="174" t="s">
        <v>1</v>
      </c>
      <c r="F341" s="175" t="s">
        <v>159</v>
      </c>
      <c r="H341" s="176">
        <v>5.2519999999999998</v>
      </c>
      <c r="I341" s="177"/>
      <c r="L341" s="173"/>
      <c r="M341" s="178"/>
      <c r="N341" s="179"/>
      <c r="O341" s="179"/>
      <c r="P341" s="179"/>
      <c r="Q341" s="179"/>
      <c r="R341" s="179"/>
      <c r="S341" s="179"/>
      <c r="T341" s="180"/>
      <c r="AT341" s="174" t="s">
        <v>157</v>
      </c>
      <c r="AU341" s="174" t="s">
        <v>126</v>
      </c>
      <c r="AV341" s="14" t="s">
        <v>125</v>
      </c>
      <c r="AW341" s="14" t="s">
        <v>29</v>
      </c>
      <c r="AX341" s="14" t="s">
        <v>80</v>
      </c>
      <c r="AY341" s="174" t="s">
        <v>119</v>
      </c>
    </row>
    <row r="342" spans="1:65" s="12" customFormat="1" ht="22.9" customHeight="1">
      <c r="B342" s="136"/>
      <c r="D342" s="137" t="s">
        <v>72</v>
      </c>
      <c r="E342" s="147" t="s">
        <v>392</v>
      </c>
      <c r="F342" s="147" t="s">
        <v>393</v>
      </c>
      <c r="I342" s="139"/>
      <c r="J342" s="148">
        <f>BK342</f>
        <v>0</v>
      </c>
      <c r="L342" s="136"/>
      <c r="M342" s="141"/>
      <c r="N342" s="142"/>
      <c r="O342" s="142"/>
      <c r="P342" s="143">
        <f>SUM(P343:P346)</f>
        <v>0</v>
      </c>
      <c r="Q342" s="142"/>
      <c r="R342" s="143">
        <f>SUM(R343:R346)</f>
        <v>0</v>
      </c>
      <c r="S342" s="142"/>
      <c r="T342" s="144">
        <f>SUM(T343:T346)</f>
        <v>0</v>
      </c>
      <c r="AR342" s="137" t="s">
        <v>126</v>
      </c>
      <c r="AT342" s="145" t="s">
        <v>72</v>
      </c>
      <c r="AU342" s="145" t="s">
        <v>80</v>
      </c>
      <c r="AY342" s="137" t="s">
        <v>119</v>
      </c>
      <c r="BK342" s="146">
        <f>SUM(BK343:BK346)</f>
        <v>0</v>
      </c>
    </row>
    <row r="343" spans="1:65" s="2" customFormat="1" ht="24.2" customHeight="1">
      <c r="A343" s="31"/>
      <c r="B343" s="149"/>
      <c r="C343" s="150" t="s">
        <v>796</v>
      </c>
      <c r="D343" s="150" t="s">
        <v>121</v>
      </c>
      <c r="E343" s="151" t="s">
        <v>797</v>
      </c>
      <c r="F343" s="152" t="s">
        <v>798</v>
      </c>
      <c r="G343" s="153" t="s">
        <v>124</v>
      </c>
      <c r="H343" s="154">
        <v>81.03</v>
      </c>
      <c r="I343" s="155"/>
      <c r="J343" s="156">
        <f>ROUND(I343*H343,2)</f>
        <v>0</v>
      </c>
      <c r="K343" s="157"/>
      <c r="L343" s="32"/>
      <c r="M343" s="158" t="s">
        <v>1</v>
      </c>
      <c r="N343" s="159" t="s">
        <v>39</v>
      </c>
      <c r="O343" s="60"/>
      <c r="P343" s="160">
        <f>O343*H343</f>
        <v>0</v>
      </c>
      <c r="Q343" s="160">
        <v>0</v>
      </c>
      <c r="R343" s="160">
        <f>Q343*H343</f>
        <v>0</v>
      </c>
      <c r="S343" s="160">
        <v>0</v>
      </c>
      <c r="T343" s="161">
        <f>S343*H343</f>
        <v>0</v>
      </c>
      <c r="U343" s="31"/>
      <c r="V343" s="31"/>
      <c r="W343" s="31"/>
      <c r="X343" s="31"/>
      <c r="Y343" s="31"/>
      <c r="Z343" s="31"/>
      <c r="AA343" s="31"/>
      <c r="AB343" s="31"/>
      <c r="AC343" s="31"/>
      <c r="AD343" s="31"/>
      <c r="AE343" s="31"/>
      <c r="AR343" s="162" t="s">
        <v>196</v>
      </c>
      <c r="AT343" s="162" t="s">
        <v>121</v>
      </c>
      <c r="AU343" s="162" t="s">
        <v>126</v>
      </c>
      <c r="AY343" s="16" t="s">
        <v>119</v>
      </c>
      <c r="BE343" s="163">
        <f>IF(N343="základná",J343,0)</f>
        <v>0</v>
      </c>
      <c r="BF343" s="163">
        <f>IF(N343="znížená",J343,0)</f>
        <v>0</v>
      </c>
      <c r="BG343" s="163">
        <f>IF(N343="zákl. prenesená",J343,0)</f>
        <v>0</v>
      </c>
      <c r="BH343" s="163">
        <f>IF(N343="zníž. prenesená",J343,0)</f>
        <v>0</v>
      </c>
      <c r="BI343" s="163">
        <f>IF(N343="nulová",J343,0)</f>
        <v>0</v>
      </c>
      <c r="BJ343" s="16" t="s">
        <v>126</v>
      </c>
      <c r="BK343" s="163">
        <f>ROUND(I343*H343,2)</f>
        <v>0</v>
      </c>
      <c r="BL343" s="16" t="s">
        <v>196</v>
      </c>
      <c r="BM343" s="162" t="s">
        <v>799</v>
      </c>
    </row>
    <row r="344" spans="1:65" s="2" customFormat="1" ht="16.5" customHeight="1">
      <c r="A344" s="31"/>
      <c r="B344" s="149"/>
      <c r="C344" s="186" t="s">
        <v>800</v>
      </c>
      <c r="D344" s="186" t="s">
        <v>488</v>
      </c>
      <c r="E344" s="187" t="s">
        <v>801</v>
      </c>
      <c r="F344" s="188" t="s">
        <v>802</v>
      </c>
      <c r="G344" s="189" t="s">
        <v>124</v>
      </c>
      <c r="H344" s="190">
        <v>82.650999999999996</v>
      </c>
      <c r="I344" s="191"/>
      <c r="J344" s="192">
        <f>ROUND(I344*H344,2)</f>
        <v>0</v>
      </c>
      <c r="K344" s="193"/>
      <c r="L344" s="194"/>
      <c r="M344" s="195" t="s">
        <v>1</v>
      </c>
      <c r="N344" s="196" t="s">
        <v>39</v>
      </c>
      <c r="O344" s="60"/>
      <c r="P344" s="160">
        <f>O344*H344</f>
        <v>0</v>
      </c>
      <c r="Q344" s="160">
        <v>0</v>
      </c>
      <c r="R344" s="160">
        <f>Q344*H344</f>
        <v>0</v>
      </c>
      <c r="S344" s="160">
        <v>0</v>
      </c>
      <c r="T344" s="161">
        <f>S344*H344</f>
        <v>0</v>
      </c>
      <c r="U344" s="31"/>
      <c r="V344" s="31"/>
      <c r="W344" s="31"/>
      <c r="X344" s="31"/>
      <c r="Y344" s="31"/>
      <c r="Z344" s="31"/>
      <c r="AA344" s="31"/>
      <c r="AB344" s="31"/>
      <c r="AC344" s="31"/>
      <c r="AD344" s="31"/>
      <c r="AE344" s="31"/>
      <c r="AR344" s="162" t="s">
        <v>279</v>
      </c>
      <c r="AT344" s="162" t="s">
        <v>488</v>
      </c>
      <c r="AU344" s="162" t="s">
        <v>126</v>
      </c>
      <c r="AY344" s="16" t="s">
        <v>119</v>
      </c>
      <c r="BE344" s="163">
        <f>IF(N344="základná",J344,0)</f>
        <v>0</v>
      </c>
      <c r="BF344" s="163">
        <f>IF(N344="znížená",J344,0)</f>
        <v>0</v>
      </c>
      <c r="BG344" s="163">
        <f>IF(N344="zákl. prenesená",J344,0)</f>
        <v>0</v>
      </c>
      <c r="BH344" s="163">
        <f>IF(N344="zníž. prenesená",J344,0)</f>
        <v>0</v>
      </c>
      <c r="BI344" s="163">
        <f>IF(N344="nulová",J344,0)</f>
        <v>0</v>
      </c>
      <c r="BJ344" s="16" t="s">
        <v>126</v>
      </c>
      <c r="BK344" s="163">
        <f>ROUND(I344*H344,2)</f>
        <v>0</v>
      </c>
      <c r="BL344" s="16" t="s">
        <v>196</v>
      </c>
      <c r="BM344" s="162" t="s">
        <v>803</v>
      </c>
    </row>
    <row r="345" spans="1:65" s="13" customFormat="1">
      <c r="B345" s="164"/>
      <c r="D345" s="165" t="s">
        <v>157</v>
      </c>
      <c r="E345" s="166" t="s">
        <v>1</v>
      </c>
      <c r="F345" s="167" t="s">
        <v>804</v>
      </c>
      <c r="H345" s="168">
        <v>82.650999999999996</v>
      </c>
      <c r="I345" s="169"/>
      <c r="L345" s="164"/>
      <c r="M345" s="170"/>
      <c r="N345" s="171"/>
      <c r="O345" s="171"/>
      <c r="P345" s="171"/>
      <c r="Q345" s="171"/>
      <c r="R345" s="171"/>
      <c r="S345" s="171"/>
      <c r="T345" s="172"/>
      <c r="AT345" s="166" t="s">
        <v>157</v>
      </c>
      <c r="AU345" s="166" t="s">
        <v>126</v>
      </c>
      <c r="AV345" s="13" t="s">
        <v>126</v>
      </c>
      <c r="AW345" s="13" t="s">
        <v>29</v>
      </c>
      <c r="AX345" s="13" t="s">
        <v>73</v>
      </c>
      <c r="AY345" s="166" t="s">
        <v>119</v>
      </c>
    </row>
    <row r="346" spans="1:65" s="14" customFormat="1">
      <c r="B346" s="173"/>
      <c r="D346" s="165" t="s">
        <v>157</v>
      </c>
      <c r="E346" s="174" t="s">
        <v>1</v>
      </c>
      <c r="F346" s="175" t="s">
        <v>159</v>
      </c>
      <c r="H346" s="176">
        <v>82.650999999999996</v>
      </c>
      <c r="I346" s="177"/>
      <c r="L346" s="173"/>
      <c r="M346" s="178"/>
      <c r="N346" s="179"/>
      <c r="O346" s="179"/>
      <c r="P346" s="179"/>
      <c r="Q346" s="179"/>
      <c r="R346" s="179"/>
      <c r="S346" s="179"/>
      <c r="T346" s="180"/>
      <c r="AT346" s="174" t="s">
        <v>157</v>
      </c>
      <c r="AU346" s="174" t="s">
        <v>126</v>
      </c>
      <c r="AV346" s="14" t="s">
        <v>125</v>
      </c>
      <c r="AW346" s="14" t="s">
        <v>29</v>
      </c>
      <c r="AX346" s="14" t="s">
        <v>80</v>
      </c>
      <c r="AY346" s="174" t="s">
        <v>119</v>
      </c>
    </row>
    <row r="347" spans="1:65" s="12" customFormat="1" ht="22.9" customHeight="1">
      <c r="B347" s="136"/>
      <c r="D347" s="137" t="s">
        <v>72</v>
      </c>
      <c r="E347" s="147" t="s">
        <v>805</v>
      </c>
      <c r="F347" s="147" t="s">
        <v>806</v>
      </c>
      <c r="I347" s="139"/>
      <c r="J347" s="148">
        <f>BK347</f>
        <v>0</v>
      </c>
      <c r="L347" s="136"/>
      <c r="M347" s="141"/>
      <c r="N347" s="142"/>
      <c r="O347" s="142"/>
      <c r="P347" s="143">
        <f>SUM(P348:P351)</f>
        <v>0</v>
      </c>
      <c r="Q347" s="142"/>
      <c r="R347" s="143">
        <f>SUM(R348:R351)</f>
        <v>0</v>
      </c>
      <c r="S347" s="142"/>
      <c r="T347" s="144">
        <f>SUM(T348:T351)</f>
        <v>0</v>
      </c>
      <c r="AR347" s="137" t="s">
        <v>126</v>
      </c>
      <c r="AT347" s="145" t="s">
        <v>72</v>
      </c>
      <c r="AU347" s="145" t="s">
        <v>80</v>
      </c>
      <c r="AY347" s="137" t="s">
        <v>119</v>
      </c>
      <c r="BK347" s="146">
        <f>SUM(BK348:BK351)</f>
        <v>0</v>
      </c>
    </row>
    <row r="348" spans="1:65" s="2" customFormat="1" ht="24.2" customHeight="1">
      <c r="A348" s="31"/>
      <c r="B348" s="149"/>
      <c r="C348" s="150" t="s">
        <v>499</v>
      </c>
      <c r="D348" s="150" t="s">
        <v>121</v>
      </c>
      <c r="E348" s="151" t="s">
        <v>807</v>
      </c>
      <c r="F348" s="152" t="s">
        <v>808</v>
      </c>
      <c r="G348" s="153" t="s">
        <v>124</v>
      </c>
      <c r="H348" s="154">
        <v>9.7799999999999994</v>
      </c>
      <c r="I348" s="155"/>
      <c r="J348" s="156">
        <f>ROUND(I348*H348,2)</f>
        <v>0</v>
      </c>
      <c r="K348" s="157"/>
      <c r="L348" s="32"/>
      <c r="M348" s="158" t="s">
        <v>1</v>
      </c>
      <c r="N348" s="159" t="s">
        <v>39</v>
      </c>
      <c r="O348" s="60"/>
      <c r="P348" s="160">
        <f>O348*H348</f>
        <v>0</v>
      </c>
      <c r="Q348" s="160">
        <v>0</v>
      </c>
      <c r="R348" s="160">
        <f>Q348*H348</f>
        <v>0</v>
      </c>
      <c r="S348" s="160">
        <v>0</v>
      </c>
      <c r="T348" s="161">
        <f>S348*H348</f>
        <v>0</v>
      </c>
      <c r="U348" s="31"/>
      <c r="V348" s="31"/>
      <c r="W348" s="31"/>
      <c r="X348" s="31"/>
      <c r="Y348" s="31"/>
      <c r="Z348" s="31"/>
      <c r="AA348" s="31"/>
      <c r="AB348" s="31"/>
      <c r="AC348" s="31"/>
      <c r="AD348" s="31"/>
      <c r="AE348" s="31"/>
      <c r="AR348" s="162" t="s">
        <v>196</v>
      </c>
      <c r="AT348" s="162" t="s">
        <v>121</v>
      </c>
      <c r="AU348" s="162" t="s">
        <v>126</v>
      </c>
      <c r="AY348" s="16" t="s">
        <v>119</v>
      </c>
      <c r="BE348" s="163">
        <f>IF(N348="základná",J348,0)</f>
        <v>0</v>
      </c>
      <c r="BF348" s="163">
        <f>IF(N348="znížená",J348,0)</f>
        <v>0</v>
      </c>
      <c r="BG348" s="163">
        <f>IF(N348="zákl. prenesená",J348,0)</f>
        <v>0</v>
      </c>
      <c r="BH348" s="163">
        <f>IF(N348="zníž. prenesená",J348,0)</f>
        <v>0</v>
      </c>
      <c r="BI348" s="163">
        <f>IF(N348="nulová",J348,0)</f>
        <v>0</v>
      </c>
      <c r="BJ348" s="16" t="s">
        <v>126</v>
      </c>
      <c r="BK348" s="163">
        <f>ROUND(I348*H348,2)</f>
        <v>0</v>
      </c>
      <c r="BL348" s="16" t="s">
        <v>196</v>
      </c>
      <c r="BM348" s="162" t="s">
        <v>809</v>
      </c>
    </row>
    <row r="349" spans="1:65" s="2" customFormat="1" ht="16.5" customHeight="1">
      <c r="A349" s="31"/>
      <c r="B349" s="149"/>
      <c r="C349" s="186" t="s">
        <v>810</v>
      </c>
      <c r="D349" s="186" t="s">
        <v>488</v>
      </c>
      <c r="E349" s="187" t="s">
        <v>811</v>
      </c>
      <c r="F349" s="188" t="s">
        <v>812</v>
      </c>
      <c r="G349" s="189" t="s">
        <v>124</v>
      </c>
      <c r="H349" s="190">
        <v>10.170999999999999</v>
      </c>
      <c r="I349" s="191"/>
      <c r="J349" s="192">
        <f>ROUND(I349*H349,2)</f>
        <v>0</v>
      </c>
      <c r="K349" s="193"/>
      <c r="L349" s="194"/>
      <c r="M349" s="195" t="s">
        <v>1</v>
      </c>
      <c r="N349" s="196" t="s">
        <v>39</v>
      </c>
      <c r="O349" s="60"/>
      <c r="P349" s="160">
        <f>O349*H349</f>
        <v>0</v>
      </c>
      <c r="Q349" s="160">
        <v>0</v>
      </c>
      <c r="R349" s="160">
        <f>Q349*H349</f>
        <v>0</v>
      </c>
      <c r="S349" s="160">
        <v>0</v>
      </c>
      <c r="T349" s="161">
        <f>S349*H349</f>
        <v>0</v>
      </c>
      <c r="U349" s="31"/>
      <c r="V349" s="31"/>
      <c r="W349" s="31"/>
      <c r="X349" s="31"/>
      <c r="Y349" s="31"/>
      <c r="Z349" s="31"/>
      <c r="AA349" s="31"/>
      <c r="AB349" s="31"/>
      <c r="AC349" s="31"/>
      <c r="AD349" s="31"/>
      <c r="AE349" s="31"/>
      <c r="AR349" s="162" t="s">
        <v>279</v>
      </c>
      <c r="AT349" s="162" t="s">
        <v>488</v>
      </c>
      <c r="AU349" s="162" t="s">
        <v>126</v>
      </c>
      <c r="AY349" s="16" t="s">
        <v>119</v>
      </c>
      <c r="BE349" s="163">
        <f>IF(N349="základná",J349,0)</f>
        <v>0</v>
      </c>
      <c r="BF349" s="163">
        <f>IF(N349="znížená",J349,0)</f>
        <v>0</v>
      </c>
      <c r="BG349" s="163">
        <f>IF(N349="zákl. prenesená",J349,0)</f>
        <v>0</v>
      </c>
      <c r="BH349" s="163">
        <f>IF(N349="zníž. prenesená",J349,0)</f>
        <v>0</v>
      </c>
      <c r="BI349" s="163">
        <f>IF(N349="nulová",J349,0)</f>
        <v>0</v>
      </c>
      <c r="BJ349" s="16" t="s">
        <v>126</v>
      </c>
      <c r="BK349" s="163">
        <f>ROUND(I349*H349,2)</f>
        <v>0</v>
      </c>
      <c r="BL349" s="16" t="s">
        <v>196</v>
      </c>
      <c r="BM349" s="162" t="s">
        <v>813</v>
      </c>
    </row>
    <row r="350" spans="1:65" s="13" customFormat="1">
      <c r="B350" s="164"/>
      <c r="D350" s="165" t="s">
        <v>157</v>
      </c>
      <c r="E350" s="166" t="s">
        <v>1</v>
      </c>
      <c r="F350" s="167" t="s">
        <v>814</v>
      </c>
      <c r="H350" s="168">
        <v>10.170999999999999</v>
      </c>
      <c r="I350" s="169"/>
      <c r="L350" s="164"/>
      <c r="M350" s="170"/>
      <c r="N350" s="171"/>
      <c r="O350" s="171"/>
      <c r="P350" s="171"/>
      <c r="Q350" s="171"/>
      <c r="R350" s="171"/>
      <c r="S350" s="171"/>
      <c r="T350" s="172"/>
      <c r="AT350" s="166" t="s">
        <v>157</v>
      </c>
      <c r="AU350" s="166" t="s">
        <v>126</v>
      </c>
      <c r="AV350" s="13" t="s">
        <v>126</v>
      </c>
      <c r="AW350" s="13" t="s">
        <v>29</v>
      </c>
      <c r="AX350" s="13" t="s">
        <v>73</v>
      </c>
      <c r="AY350" s="166" t="s">
        <v>119</v>
      </c>
    </row>
    <row r="351" spans="1:65" s="14" customFormat="1">
      <c r="B351" s="173"/>
      <c r="D351" s="165" t="s">
        <v>157</v>
      </c>
      <c r="E351" s="174" t="s">
        <v>1</v>
      </c>
      <c r="F351" s="175" t="s">
        <v>159</v>
      </c>
      <c r="H351" s="176">
        <v>10.170999999999999</v>
      </c>
      <c r="I351" s="177"/>
      <c r="L351" s="173"/>
      <c r="M351" s="178"/>
      <c r="N351" s="179"/>
      <c r="O351" s="179"/>
      <c r="P351" s="179"/>
      <c r="Q351" s="179"/>
      <c r="R351" s="179"/>
      <c r="S351" s="179"/>
      <c r="T351" s="180"/>
      <c r="AT351" s="174" t="s">
        <v>157</v>
      </c>
      <c r="AU351" s="174" t="s">
        <v>126</v>
      </c>
      <c r="AV351" s="14" t="s">
        <v>125</v>
      </c>
      <c r="AW351" s="14" t="s">
        <v>29</v>
      </c>
      <c r="AX351" s="14" t="s">
        <v>80</v>
      </c>
      <c r="AY351" s="174" t="s">
        <v>119</v>
      </c>
    </row>
    <row r="352" spans="1:65" s="12" customFormat="1" ht="22.9" customHeight="1">
      <c r="B352" s="136"/>
      <c r="D352" s="137" t="s">
        <v>72</v>
      </c>
      <c r="E352" s="147" t="s">
        <v>815</v>
      </c>
      <c r="F352" s="147" t="s">
        <v>816</v>
      </c>
      <c r="I352" s="139"/>
      <c r="J352" s="148">
        <f>BK352</f>
        <v>0</v>
      </c>
      <c r="L352" s="136"/>
      <c r="M352" s="141"/>
      <c r="N352" s="142"/>
      <c r="O352" s="142"/>
      <c r="P352" s="143">
        <f>P353</f>
        <v>0</v>
      </c>
      <c r="Q352" s="142"/>
      <c r="R352" s="143">
        <f>R353</f>
        <v>0</v>
      </c>
      <c r="S352" s="142"/>
      <c r="T352" s="144">
        <f>T353</f>
        <v>0</v>
      </c>
      <c r="AR352" s="137" t="s">
        <v>126</v>
      </c>
      <c r="AT352" s="145" t="s">
        <v>72</v>
      </c>
      <c r="AU352" s="145" t="s">
        <v>80</v>
      </c>
      <c r="AY352" s="137" t="s">
        <v>119</v>
      </c>
      <c r="BK352" s="146">
        <f>BK353</f>
        <v>0</v>
      </c>
    </row>
    <row r="353" spans="1:65" s="2" customFormat="1" ht="24.2" customHeight="1">
      <c r="A353" s="31"/>
      <c r="B353" s="149"/>
      <c r="C353" s="150" t="s">
        <v>817</v>
      </c>
      <c r="D353" s="150" t="s">
        <v>121</v>
      </c>
      <c r="E353" s="151" t="s">
        <v>818</v>
      </c>
      <c r="F353" s="152" t="s">
        <v>819</v>
      </c>
      <c r="G353" s="153" t="s">
        <v>124</v>
      </c>
      <c r="H353" s="154">
        <v>179.41</v>
      </c>
      <c r="I353" s="155"/>
      <c r="J353" s="156">
        <f>ROUND(I353*H353,2)</f>
        <v>0</v>
      </c>
      <c r="K353" s="157"/>
      <c r="L353" s="32"/>
      <c r="M353" s="158" t="s">
        <v>1</v>
      </c>
      <c r="N353" s="159" t="s">
        <v>39</v>
      </c>
      <c r="O353" s="60"/>
      <c r="P353" s="160">
        <f>O353*H353</f>
        <v>0</v>
      </c>
      <c r="Q353" s="160">
        <v>0</v>
      </c>
      <c r="R353" s="160">
        <f>Q353*H353</f>
        <v>0</v>
      </c>
      <c r="S353" s="160">
        <v>0</v>
      </c>
      <c r="T353" s="161">
        <f>S353*H353</f>
        <v>0</v>
      </c>
      <c r="U353" s="31"/>
      <c r="V353" s="31"/>
      <c r="W353" s="31"/>
      <c r="X353" s="31"/>
      <c r="Y353" s="31"/>
      <c r="Z353" s="31"/>
      <c r="AA353" s="31"/>
      <c r="AB353" s="31"/>
      <c r="AC353" s="31"/>
      <c r="AD353" s="31"/>
      <c r="AE353" s="31"/>
      <c r="AR353" s="162" t="s">
        <v>196</v>
      </c>
      <c r="AT353" s="162" t="s">
        <v>121</v>
      </c>
      <c r="AU353" s="162" t="s">
        <v>126</v>
      </c>
      <c r="AY353" s="16" t="s">
        <v>119</v>
      </c>
      <c r="BE353" s="163">
        <f>IF(N353="základná",J353,0)</f>
        <v>0</v>
      </c>
      <c r="BF353" s="163">
        <f>IF(N353="znížená",J353,0)</f>
        <v>0</v>
      </c>
      <c r="BG353" s="163">
        <f>IF(N353="zákl. prenesená",J353,0)</f>
        <v>0</v>
      </c>
      <c r="BH353" s="163">
        <f>IF(N353="zníž. prenesená",J353,0)</f>
        <v>0</v>
      </c>
      <c r="BI353" s="163">
        <f>IF(N353="nulová",J353,0)</f>
        <v>0</v>
      </c>
      <c r="BJ353" s="16" t="s">
        <v>126</v>
      </c>
      <c r="BK353" s="163">
        <f>ROUND(I353*H353,2)</f>
        <v>0</v>
      </c>
      <c r="BL353" s="16" t="s">
        <v>196</v>
      </c>
      <c r="BM353" s="162" t="s">
        <v>820</v>
      </c>
    </row>
    <row r="354" spans="1:65" s="12" customFormat="1" ht="22.9" customHeight="1">
      <c r="B354" s="136"/>
      <c r="D354" s="137" t="s">
        <v>72</v>
      </c>
      <c r="E354" s="147" t="s">
        <v>821</v>
      </c>
      <c r="F354" s="147" t="s">
        <v>822</v>
      </c>
      <c r="I354" s="139"/>
      <c r="J354" s="148">
        <f>BK354</f>
        <v>0</v>
      </c>
      <c r="L354" s="136"/>
      <c r="M354" s="141"/>
      <c r="N354" s="142"/>
      <c r="O354" s="142"/>
      <c r="P354" s="143">
        <f>SUM(P355:P359)</f>
        <v>0</v>
      </c>
      <c r="Q354" s="142"/>
      <c r="R354" s="143">
        <f>SUM(R355:R359)</f>
        <v>0</v>
      </c>
      <c r="S354" s="142"/>
      <c r="T354" s="144">
        <f>SUM(T355:T359)</f>
        <v>0</v>
      </c>
      <c r="AR354" s="137" t="s">
        <v>126</v>
      </c>
      <c r="AT354" s="145" t="s">
        <v>72</v>
      </c>
      <c r="AU354" s="145" t="s">
        <v>80</v>
      </c>
      <c r="AY354" s="137" t="s">
        <v>119</v>
      </c>
      <c r="BK354" s="146">
        <f>SUM(BK355:BK359)</f>
        <v>0</v>
      </c>
    </row>
    <row r="355" spans="1:65" s="2" customFormat="1" ht="24.2" customHeight="1">
      <c r="A355" s="31"/>
      <c r="B355" s="149"/>
      <c r="C355" s="150" t="s">
        <v>823</v>
      </c>
      <c r="D355" s="150" t="s">
        <v>121</v>
      </c>
      <c r="E355" s="151" t="s">
        <v>824</v>
      </c>
      <c r="F355" s="152" t="s">
        <v>825</v>
      </c>
      <c r="G355" s="153" t="s">
        <v>124</v>
      </c>
      <c r="H355" s="154">
        <v>450.68</v>
      </c>
      <c r="I355" s="155"/>
      <c r="J355" s="156">
        <f>ROUND(I355*H355,2)</f>
        <v>0</v>
      </c>
      <c r="K355" s="157"/>
      <c r="L355" s="32"/>
      <c r="M355" s="158" t="s">
        <v>1</v>
      </c>
      <c r="N355" s="159" t="s">
        <v>39</v>
      </c>
      <c r="O355" s="60"/>
      <c r="P355" s="160">
        <f>O355*H355</f>
        <v>0</v>
      </c>
      <c r="Q355" s="160">
        <v>0</v>
      </c>
      <c r="R355" s="160">
        <f>Q355*H355</f>
        <v>0</v>
      </c>
      <c r="S355" s="160">
        <v>0</v>
      </c>
      <c r="T355" s="161">
        <f>S355*H355</f>
        <v>0</v>
      </c>
      <c r="U355" s="31"/>
      <c r="V355" s="31"/>
      <c r="W355" s="31"/>
      <c r="X355" s="31"/>
      <c r="Y355" s="31"/>
      <c r="Z355" s="31"/>
      <c r="AA355" s="31"/>
      <c r="AB355" s="31"/>
      <c r="AC355" s="31"/>
      <c r="AD355" s="31"/>
      <c r="AE355" s="31"/>
      <c r="AR355" s="162" t="s">
        <v>196</v>
      </c>
      <c r="AT355" s="162" t="s">
        <v>121</v>
      </c>
      <c r="AU355" s="162" t="s">
        <v>126</v>
      </c>
      <c r="AY355" s="16" t="s">
        <v>119</v>
      </c>
      <c r="BE355" s="163">
        <f>IF(N355="základná",J355,0)</f>
        <v>0</v>
      </c>
      <c r="BF355" s="163">
        <f>IF(N355="znížená",J355,0)</f>
        <v>0</v>
      </c>
      <c r="BG355" s="163">
        <f>IF(N355="zákl. prenesená",J355,0)</f>
        <v>0</v>
      </c>
      <c r="BH355" s="163">
        <f>IF(N355="zníž. prenesená",J355,0)</f>
        <v>0</v>
      </c>
      <c r="BI355" s="163">
        <f>IF(N355="nulová",J355,0)</f>
        <v>0</v>
      </c>
      <c r="BJ355" s="16" t="s">
        <v>126</v>
      </c>
      <c r="BK355" s="163">
        <f>ROUND(I355*H355,2)</f>
        <v>0</v>
      </c>
      <c r="BL355" s="16" t="s">
        <v>196</v>
      </c>
      <c r="BM355" s="162" t="s">
        <v>826</v>
      </c>
    </row>
    <row r="356" spans="1:65" s="13" customFormat="1">
      <c r="B356" s="164"/>
      <c r="D356" s="165" t="s">
        <v>157</v>
      </c>
      <c r="E356" s="166" t="s">
        <v>1</v>
      </c>
      <c r="F356" s="167" t="s">
        <v>827</v>
      </c>
      <c r="H356" s="168">
        <v>450.68</v>
      </c>
      <c r="I356" s="169"/>
      <c r="L356" s="164"/>
      <c r="M356" s="170"/>
      <c r="N356" s="171"/>
      <c r="O356" s="171"/>
      <c r="P356" s="171"/>
      <c r="Q356" s="171"/>
      <c r="R356" s="171"/>
      <c r="S356" s="171"/>
      <c r="T356" s="172"/>
      <c r="AT356" s="166" t="s">
        <v>157</v>
      </c>
      <c r="AU356" s="166" t="s">
        <v>126</v>
      </c>
      <c r="AV356" s="13" t="s">
        <v>126</v>
      </c>
      <c r="AW356" s="13" t="s">
        <v>29</v>
      </c>
      <c r="AX356" s="13" t="s">
        <v>73</v>
      </c>
      <c r="AY356" s="166" t="s">
        <v>119</v>
      </c>
    </row>
    <row r="357" spans="1:65" s="14" customFormat="1">
      <c r="B357" s="173"/>
      <c r="D357" s="165" t="s">
        <v>157</v>
      </c>
      <c r="E357" s="174" t="s">
        <v>1</v>
      </c>
      <c r="F357" s="175" t="s">
        <v>159</v>
      </c>
      <c r="H357" s="176">
        <v>450.68</v>
      </c>
      <c r="I357" s="177"/>
      <c r="L357" s="173"/>
      <c r="M357" s="178"/>
      <c r="N357" s="179"/>
      <c r="O357" s="179"/>
      <c r="P357" s="179"/>
      <c r="Q357" s="179"/>
      <c r="R357" s="179"/>
      <c r="S357" s="179"/>
      <c r="T357" s="180"/>
      <c r="AT357" s="174" t="s">
        <v>157</v>
      </c>
      <c r="AU357" s="174" t="s">
        <v>126</v>
      </c>
      <c r="AV357" s="14" t="s">
        <v>125</v>
      </c>
      <c r="AW357" s="14" t="s">
        <v>29</v>
      </c>
      <c r="AX357" s="14" t="s">
        <v>80</v>
      </c>
      <c r="AY357" s="174" t="s">
        <v>119</v>
      </c>
    </row>
    <row r="358" spans="1:65" s="2" customFormat="1" ht="24.2" customHeight="1">
      <c r="A358" s="31"/>
      <c r="B358" s="149"/>
      <c r="C358" s="150" t="s">
        <v>828</v>
      </c>
      <c r="D358" s="150" t="s">
        <v>121</v>
      </c>
      <c r="E358" s="151" t="s">
        <v>829</v>
      </c>
      <c r="F358" s="152" t="s">
        <v>830</v>
      </c>
      <c r="G358" s="153" t="s">
        <v>124</v>
      </c>
      <c r="H358" s="154">
        <v>450.68</v>
      </c>
      <c r="I358" s="155"/>
      <c r="J358" s="156">
        <f>ROUND(I358*H358,2)</f>
        <v>0</v>
      </c>
      <c r="K358" s="157"/>
      <c r="L358" s="32"/>
      <c r="M358" s="158" t="s">
        <v>1</v>
      </c>
      <c r="N358" s="159" t="s">
        <v>39</v>
      </c>
      <c r="O358" s="60"/>
      <c r="P358" s="160">
        <f>O358*H358</f>
        <v>0</v>
      </c>
      <c r="Q358" s="160">
        <v>0</v>
      </c>
      <c r="R358" s="160">
        <f>Q358*H358</f>
        <v>0</v>
      </c>
      <c r="S358" s="160">
        <v>0</v>
      </c>
      <c r="T358" s="161">
        <f>S358*H358</f>
        <v>0</v>
      </c>
      <c r="U358" s="31"/>
      <c r="V358" s="31"/>
      <c r="W358" s="31"/>
      <c r="X358" s="31"/>
      <c r="Y358" s="31"/>
      <c r="Z358" s="31"/>
      <c r="AA358" s="31"/>
      <c r="AB358" s="31"/>
      <c r="AC358" s="31"/>
      <c r="AD358" s="31"/>
      <c r="AE358" s="31"/>
      <c r="AR358" s="162" t="s">
        <v>196</v>
      </c>
      <c r="AT358" s="162" t="s">
        <v>121</v>
      </c>
      <c r="AU358" s="162" t="s">
        <v>126</v>
      </c>
      <c r="AY358" s="16" t="s">
        <v>119</v>
      </c>
      <c r="BE358" s="163">
        <f>IF(N358="základná",J358,0)</f>
        <v>0</v>
      </c>
      <c r="BF358" s="163">
        <f>IF(N358="znížená",J358,0)</f>
        <v>0</v>
      </c>
      <c r="BG358" s="163">
        <f>IF(N358="zákl. prenesená",J358,0)</f>
        <v>0</v>
      </c>
      <c r="BH358" s="163">
        <f>IF(N358="zníž. prenesená",J358,0)</f>
        <v>0</v>
      </c>
      <c r="BI358" s="163">
        <f>IF(N358="nulová",J358,0)</f>
        <v>0</v>
      </c>
      <c r="BJ358" s="16" t="s">
        <v>126</v>
      </c>
      <c r="BK358" s="163">
        <f>ROUND(I358*H358,2)</f>
        <v>0</v>
      </c>
      <c r="BL358" s="16" t="s">
        <v>196</v>
      </c>
      <c r="BM358" s="162" t="s">
        <v>831</v>
      </c>
    </row>
    <row r="359" spans="1:65" s="2" customFormat="1" ht="33" customHeight="1">
      <c r="A359" s="31"/>
      <c r="B359" s="149"/>
      <c r="C359" s="150" t="s">
        <v>832</v>
      </c>
      <c r="D359" s="150" t="s">
        <v>121</v>
      </c>
      <c r="E359" s="151" t="s">
        <v>833</v>
      </c>
      <c r="F359" s="152" t="s">
        <v>834</v>
      </c>
      <c r="G359" s="153" t="s">
        <v>124</v>
      </c>
      <c r="H359" s="154">
        <v>450.68</v>
      </c>
      <c r="I359" s="155"/>
      <c r="J359" s="156">
        <f>ROUND(I359*H359,2)</f>
        <v>0</v>
      </c>
      <c r="K359" s="157"/>
      <c r="L359" s="32"/>
      <c r="M359" s="158" t="s">
        <v>1</v>
      </c>
      <c r="N359" s="159" t="s">
        <v>39</v>
      </c>
      <c r="O359" s="60"/>
      <c r="P359" s="160">
        <f>O359*H359</f>
        <v>0</v>
      </c>
      <c r="Q359" s="160">
        <v>0</v>
      </c>
      <c r="R359" s="160">
        <f>Q359*H359</f>
        <v>0</v>
      </c>
      <c r="S359" s="160">
        <v>0</v>
      </c>
      <c r="T359" s="161">
        <f>S359*H359</f>
        <v>0</v>
      </c>
      <c r="U359" s="31"/>
      <c r="V359" s="31"/>
      <c r="W359" s="31"/>
      <c r="X359" s="31"/>
      <c r="Y359" s="31"/>
      <c r="Z359" s="31"/>
      <c r="AA359" s="31"/>
      <c r="AB359" s="31"/>
      <c r="AC359" s="31"/>
      <c r="AD359" s="31"/>
      <c r="AE359" s="31"/>
      <c r="AR359" s="162" t="s">
        <v>196</v>
      </c>
      <c r="AT359" s="162" t="s">
        <v>121</v>
      </c>
      <c r="AU359" s="162" t="s">
        <v>126</v>
      </c>
      <c r="AY359" s="16" t="s">
        <v>119</v>
      </c>
      <c r="BE359" s="163">
        <f>IF(N359="základná",J359,0)</f>
        <v>0</v>
      </c>
      <c r="BF359" s="163">
        <f>IF(N359="znížená",J359,0)</f>
        <v>0</v>
      </c>
      <c r="BG359" s="163">
        <f>IF(N359="zákl. prenesená",J359,0)</f>
        <v>0</v>
      </c>
      <c r="BH359" s="163">
        <f>IF(N359="zníž. prenesená",J359,0)</f>
        <v>0</v>
      </c>
      <c r="BI359" s="163">
        <f>IF(N359="nulová",J359,0)</f>
        <v>0</v>
      </c>
      <c r="BJ359" s="16" t="s">
        <v>126</v>
      </c>
      <c r="BK359" s="163">
        <f>ROUND(I359*H359,2)</f>
        <v>0</v>
      </c>
      <c r="BL359" s="16" t="s">
        <v>196</v>
      </c>
      <c r="BM359" s="162" t="s">
        <v>835</v>
      </c>
    </row>
    <row r="360" spans="1:65" s="12" customFormat="1" ht="22.9" customHeight="1">
      <c r="B360" s="136"/>
      <c r="D360" s="137" t="s">
        <v>72</v>
      </c>
      <c r="E360" s="147" t="s">
        <v>836</v>
      </c>
      <c r="F360" s="147" t="s">
        <v>837</v>
      </c>
      <c r="I360" s="139"/>
      <c r="J360" s="148">
        <f>BK360</f>
        <v>0</v>
      </c>
      <c r="L360" s="136"/>
      <c r="M360" s="141"/>
      <c r="N360" s="142"/>
      <c r="O360" s="142"/>
      <c r="P360" s="143">
        <f>SUM(P361:P366)</f>
        <v>0</v>
      </c>
      <c r="Q360" s="142"/>
      <c r="R360" s="143">
        <f>SUM(R361:R366)</f>
        <v>0</v>
      </c>
      <c r="S360" s="142"/>
      <c r="T360" s="144">
        <f>SUM(T361:T366)</f>
        <v>0</v>
      </c>
      <c r="AR360" s="137" t="s">
        <v>126</v>
      </c>
      <c r="AT360" s="145" t="s">
        <v>72</v>
      </c>
      <c r="AU360" s="145" t="s">
        <v>80</v>
      </c>
      <c r="AY360" s="137" t="s">
        <v>119</v>
      </c>
      <c r="BK360" s="146">
        <f>SUM(BK361:BK366)</f>
        <v>0</v>
      </c>
    </row>
    <row r="361" spans="1:65" s="2" customFormat="1" ht="24.2" customHeight="1">
      <c r="A361" s="31"/>
      <c r="B361" s="149"/>
      <c r="C361" s="150" t="s">
        <v>838</v>
      </c>
      <c r="D361" s="150" t="s">
        <v>121</v>
      </c>
      <c r="E361" s="151" t="s">
        <v>839</v>
      </c>
      <c r="F361" s="152" t="s">
        <v>840</v>
      </c>
      <c r="G361" s="153" t="s">
        <v>282</v>
      </c>
      <c r="H361" s="154">
        <v>1</v>
      </c>
      <c r="I361" s="155"/>
      <c r="J361" s="156">
        <f t="shared" ref="J361:J366" si="40">ROUND(I361*H361,2)</f>
        <v>0</v>
      </c>
      <c r="K361" s="157"/>
      <c r="L361" s="32"/>
      <c r="M361" s="158" t="s">
        <v>1</v>
      </c>
      <c r="N361" s="159" t="s">
        <v>39</v>
      </c>
      <c r="O361" s="60"/>
      <c r="P361" s="160">
        <f t="shared" ref="P361:P366" si="41">O361*H361</f>
        <v>0</v>
      </c>
      <c r="Q361" s="160">
        <v>0</v>
      </c>
      <c r="R361" s="160">
        <f t="shared" ref="R361:R366" si="42">Q361*H361</f>
        <v>0</v>
      </c>
      <c r="S361" s="160">
        <v>0</v>
      </c>
      <c r="T361" s="161">
        <f t="shared" ref="T361:T366" si="43">S361*H361</f>
        <v>0</v>
      </c>
      <c r="U361" s="31"/>
      <c r="V361" s="31"/>
      <c r="W361" s="31"/>
      <c r="X361" s="31"/>
      <c r="Y361" s="31"/>
      <c r="Z361" s="31"/>
      <c r="AA361" s="31"/>
      <c r="AB361" s="31"/>
      <c r="AC361" s="31"/>
      <c r="AD361" s="31"/>
      <c r="AE361" s="31"/>
      <c r="AR361" s="162" t="s">
        <v>196</v>
      </c>
      <c r="AT361" s="162" t="s">
        <v>121</v>
      </c>
      <c r="AU361" s="162" t="s">
        <v>126</v>
      </c>
      <c r="AY361" s="16" t="s">
        <v>119</v>
      </c>
      <c r="BE361" s="163">
        <f t="shared" ref="BE361:BE366" si="44">IF(N361="základná",J361,0)</f>
        <v>0</v>
      </c>
      <c r="BF361" s="163">
        <f t="shared" ref="BF361:BF366" si="45">IF(N361="znížená",J361,0)</f>
        <v>0</v>
      </c>
      <c r="BG361" s="163">
        <f t="shared" ref="BG361:BG366" si="46">IF(N361="zákl. prenesená",J361,0)</f>
        <v>0</v>
      </c>
      <c r="BH361" s="163">
        <f t="shared" ref="BH361:BH366" si="47">IF(N361="zníž. prenesená",J361,0)</f>
        <v>0</v>
      </c>
      <c r="BI361" s="163">
        <f t="shared" ref="BI361:BI366" si="48">IF(N361="nulová",J361,0)</f>
        <v>0</v>
      </c>
      <c r="BJ361" s="16" t="s">
        <v>126</v>
      </c>
      <c r="BK361" s="163">
        <f t="shared" ref="BK361:BK366" si="49">ROUND(I361*H361,2)</f>
        <v>0</v>
      </c>
      <c r="BL361" s="16" t="s">
        <v>196</v>
      </c>
      <c r="BM361" s="162" t="s">
        <v>841</v>
      </c>
    </row>
    <row r="362" spans="1:65" s="2" customFormat="1" ht="24.2" customHeight="1">
      <c r="A362" s="31"/>
      <c r="B362" s="149"/>
      <c r="C362" s="150" t="s">
        <v>842</v>
      </c>
      <c r="D362" s="150" t="s">
        <v>121</v>
      </c>
      <c r="E362" s="151" t="s">
        <v>843</v>
      </c>
      <c r="F362" s="152" t="s">
        <v>844</v>
      </c>
      <c r="G362" s="153" t="s">
        <v>282</v>
      </c>
      <c r="H362" s="154">
        <v>1</v>
      </c>
      <c r="I362" s="155"/>
      <c r="J362" s="156">
        <f t="shared" si="40"/>
        <v>0</v>
      </c>
      <c r="K362" s="157"/>
      <c r="L362" s="32"/>
      <c r="M362" s="158" t="s">
        <v>1</v>
      </c>
      <c r="N362" s="159" t="s">
        <v>39</v>
      </c>
      <c r="O362" s="60"/>
      <c r="P362" s="160">
        <f t="shared" si="41"/>
        <v>0</v>
      </c>
      <c r="Q362" s="160">
        <v>0</v>
      </c>
      <c r="R362" s="160">
        <f t="shared" si="42"/>
        <v>0</v>
      </c>
      <c r="S362" s="160">
        <v>0</v>
      </c>
      <c r="T362" s="161">
        <f t="shared" si="43"/>
        <v>0</v>
      </c>
      <c r="U362" s="31"/>
      <c r="V362" s="31"/>
      <c r="W362" s="31"/>
      <c r="X362" s="31"/>
      <c r="Y362" s="31"/>
      <c r="Z362" s="31"/>
      <c r="AA362" s="31"/>
      <c r="AB362" s="31"/>
      <c r="AC362" s="31"/>
      <c r="AD362" s="31"/>
      <c r="AE362" s="31"/>
      <c r="AR362" s="162" t="s">
        <v>196</v>
      </c>
      <c r="AT362" s="162" t="s">
        <v>121</v>
      </c>
      <c r="AU362" s="162" t="s">
        <v>126</v>
      </c>
      <c r="AY362" s="16" t="s">
        <v>119</v>
      </c>
      <c r="BE362" s="163">
        <f t="shared" si="44"/>
        <v>0</v>
      </c>
      <c r="BF362" s="163">
        <f t="shared" si="45"/>
        <v>0</v>
      </c>
      <c r="BG362" s="163">
        <f t="shared" si="46"/>
        <v>0</v>
      </c>
      <c r="BH362" s="163">
        <f t="shared" si="47"/>
        <v>0</v>
      </c>
      <c r="BI362" s="163">
        <f t="shared" si="48"/>
        <v>0</v>
      </c>
      <c r="BJ362" s="16" t="s">
        <v>126</v>
      </c>
      <c r="BK362" s="163">
        <f t="shared" si="49"/>
        <v>0</v>
      </c>
      <c r="BL362" s="16" t="s">
        <v>196</v>
      </c>
      <c r="BM362" s="162" t="s">
        <v>845</v>
      </c>
    </row>
    <row r="363" spans="1:65" s="2" customFormat="1" ht="16.5" customHeight="1">
      <c r="A363" s="31"/>
      <c r="B363" s="149"/>
      <c r="C363" s="150" t="s">
        <v>846</v>
      </c>
      <c r="D363" s="150" t="s">
        <v>121</v>
      </c>
      <c r="E363" s="151" t="s">
        <v>847</v>
      </c>
      <c r="F363" s="152" t="s">
        <v>848</v>
      </c>
      <c r="G363" s="153" t="s">
        <v>282</v>
      </c>
      <c r="H363" s="154">
        <v>1</v>
      </c>
      <c r="I363" s="155"/>
      <c r="J363" s="156">
        <f t="shared" si="40"/>
        <v>0</v>
      </c>
      <c r="K363" s="157"/>
      <c r="L363" s="32"/>
      <c r="M363" s="158" t="s">
        <v>1</v>
      </c>
      <c r="N363" s="159" t="s">
        <v>39</v>
      </c>
      <c r="O363" s="60"/>
      <c r="P363" s="160">
        <f t="shared" si="41"/>
        <v>0</v>
      </c>
      <c r="Q363" s="160">
        <v>0</v>
      </c>
      <c r="R363" s="160">
        <f t="shared" si="42"/>
        <v>0</v>
      </c>
      <c r="S363" s="160">
        <v>0</v>
      </c>
      <c r="T363" s="161">
        <f t="shared" si="43"/>
        <v>0</v>
      </c>
      <c r="U363" s="31"/>
      <c r="V363" s="31"/>
      <c r="W363" s="31"/>
      <c r="X363" s="31"/>
      <c r="Y363" s="31"/>
      <c r="Z363" s="31"/>
      <c r="AA363" s="31"/>
      <c r="AB363" s="31"/>
      <c r="AC363" s="31"/>
      <c r="AD363" s="31"/>
      <c r="AE363" s="31"/>
      <c r="AR363" s="162" t="s">
        <v>196</v>
      </c>
      <c r="AT363" s="162" t="s">
        <v>121</v>
      </c>
      <c r="AU363" s="162" t="s">
        <v>126</v>
      </c>
      <c r="AY363" s="16" t="s">
        <v>119</v>
      </c>
      <c r="BE363" s="163">
        <f t="shared" si="44"/>
        <v>0</v>
      </c>
      <c r="BF363" s="163">
        <f t="shared" si="45"/>
        <v>0</v>
      </c>
      <c r="BG363" s="163">
        <f t="shared" si="46"/>
        <v>0</v>
      </c>
      <c r="BH363" s="163">
        <f t="shared" si="47"/>
        <v>0</v>
      </c>
      <c r="BI363" s="163">
        <f t="shared" si="48"/>
        <v>0</v>
      </c>
      <c r="BJ363" s="16" t="s">
        <v>126</v>
      </c>
      <c r="BK363" s="163">
        <f t="shared" si="49"/>
        <v>0</v>
      </c>
      <c r="BL363" s="16" t="s">
        <v>196</v>
      </c>
      <c r="BM363" s="162" t="s">
        <v>849</v>
      </c>
    </row>
    <row r="364" spans="1:65" s="2" customFormat="1" ht="39" customHeight="1">
      <c r="A364" s="31"/>
      <c r="B364" s="149"/>
      <c r="C364" s="150" t="s">
        <v>850</v>
      </c>
      <c r="D364" s="150" t="s">
        <v>121</v>
      </c>
      <c r="E364" s="151" t="s">
        <v>851</v>
      </c>
      <c r="F364" s="152" t="s">
        <v>1059</v>
      </c>
      <c r="G364" s="153" t="s">
        <v>282</v>
      </c>
      <c r="H364" s="154">
        <v>1</v>
      </c>
      <c r="I364" s="155"/>
      <c r="J364" s="156">
        <f t="shared" si="40"/>
        <v>0</v>
      </c>
      <c r="K364" s="157"/>
      <c r="L364" s="32"/>
      <c r="M364" s="158" t="s">
        <v>1</v>
      </c>
      <c r="N364" s="159" t="s">
        <v>39</v>
      </c>
      <c r="O364" s="60"/>
      <c r="P364" s="160">
        <f t="shared" si="41"/>
        <v>0</v>
      </c>
      <c r="Q364" s="160">
        <v>0</v>
      </c>
      <c r="R364" s="160">
        <f t="shared" si="42"/>
        <v>0</v>
      </c>
      <c r="S364" s="160">
        <v>0</v>
      </c>
      <c r="T364" s="161">
        <f t="shared" si="43"/>
        <v>0</v>
      </c>
      <c r="U364" s="31"/>
      <c r="V364" s="31"/>
      <c r="W364" s="31"/>
      <c r="X364" s="31"/>
      <c r="Y364" s="31"/>
      <c r="Z364" s="31"/>
      <c r="AA364" s="31"/>
      <c r="AB364" s="31"/>
      <c r="AC364" s="31"/>
      <c r="AD364" s="31"/>
      <c r="AE364" s="31"/>
      <c r="AR364" s="162" t="s">
        <v>196</v>
      </c>
      <c r="AT364" s="162" t="s">
        <v>121</v>
      </c>
      <c r="AU364" s="162" t="s">
        <v>126</v>
      </c>
      <c r="AY364" s="16" t="s">
        <v>119</v>
      </c>
      <c r="BE364" s="163">
        <f t="shared" si="44"/>
        <v>0</v>
      </c>
      <c r="BF364" s="163">
        <f t="shared" si="45"/>
        <v>0</v>
      </c>
      <c r="BG364" s="163">
        <f t="shared" si="46"/>
        <v>0</v>
      </c>
      <c r="BH364" s="163">
        <f t="shared" si="47"/>
        <v>0</v>
      </c>
      <c r="BI364" s="163">
        <f t="shared" si="48"/>
        <v>0</v>
      </c>
      <c r="BJ364" s="16" t="s">
        <v>126</v>
      </c>
      <c r="BK364" s="163">
        <f t="shared" si="49"/>
        <v>0</v>
      </c>
      <c r="BL364" s="16" t="s">
        <v>196</v>
      </c>
      <c r="BM364" s="162" t="s">
        <v>852</v>
      </c>
    </row>
    <row r="365" spans="1:65" s="2" customFormat="1" ht="21.75" customHeight="1">
      <c r="A365" s="31"/>
      <c r="B365" s="149"/>
      <c r="C365" s="150" t="s">
        <v>853</v>
      </c>
      <c r="D365" s="150" t="s">
        <v>121</v>
      </c>
      <c r="E365" s="151" t="s">
        <v>854</v>
      </c>
      <c r="F365" s="152" t="s">
        <v>855</v>
      </c>
      <c r="G365" s="153" t="s">
        <v>282</v>
      </c>
      <c r="H365" s="154">
        <v>20</v>
      </c>
      <c r="I365" s="155"/>
      <c r="J365" s="156">
        <f t="shared" si="40"/>
        <v>0</v>
      </c>
      <c r="K365" s="157"/>
      <c r="L365" s="32"/>
      <c r="M365" s="158" t="s">
        <v>1</v>
      </c>
      <c r="N365" s="159" t="s">
        <v>39</v>
      </c>
      <c r="O365" s="60"/>
      <c r="P365" s="160">
        <f t="shared" si="41"/>
        <v>0</v>
      </c>
      <c r="Q365" s="160">
        <v>0</v>
      </c>
      <c r="R365" s="160">
        <f t="shared" si="42"/>
        <v>0</v>
      </c>
      <c r="S365" s="160">
        <v>0</v>
      </c>
      <c r="T365" s="161">
        <f t="shared" si="43"/>
        <v>0</v>
      </c>
      <c r="U365" s="31"/>
      <c r="V365" s="31"/>
      <c r="W365" s="31"/>
      <c r="X365" s="31"/>
      <c r="Y365" s="31"/>
      <c r="Z365" s="31"/>
      <c r="AA365" s="31"/>
      <c r="AB365" s="31"/>
      <c r="AC365" s="31"/>
      <c r="AD365" s="31"/>
      <c r="AE365" s="31"/>
      <c r="AR365" s="162" t="s">
        <v>196</v>
      </c>
      <c r="AT365" s="162" t="s">
        <v>121</v>
      </c>
      <c r="AU365" s="162" t="s">
        <v>126</v>
      </c>
      <c r="AY365" s="16" t="s">
        <v>119</v>
      </c>
      <c r="BE365" s="163">
        <f t="shared" si="44"/>
        <v>0</v>
      </c>
      <c r="BF365" s="163">
        <f t="shared" si="45"/>
        <v>0</v>
      </c>
      <c r="BG365" s="163">
        <f t="shared" si="46"/>
        <v>0</v>
      </c>
      <c r="BH365" s="163">
        <f t="shared" si="47"/>
        <v>0</v>
      </c>
      <c r="BI365" s="163">
        <f t="shared" si="48"/>
        <v>0</v>
      </c>
      <c r="BJ365" s="16" t="s">
        <v>126</v>
      </c>
      <c r="BK365" s="163">
        <f t="shared" si="49"/>
        <v>0</v>
      </c>
      <c r="BL365" s="16" t="s">
        <v>196</v>
      </c>
      <c r="BM365" s="162" t="s">
        <v>856</v>
      </c>
    </row>
    <row r="366" spans="1:65" s="2" customFormat="1" ht="21.75" customHeight="1">
      <c r="A366" s="31"/>
      <c r="B366" s="149"/>
      <c r="C366" s="150" t="s">
        <v>857</v>
      </c>
      <c r="D366" s="150" t="s">
        <v>121</v>
      </c>
      <c r="E366" s="151" t="s">
        <v>858</v>
      </c>
      <c r="F366" s="152" t="s">
        <v>1060</v>
      </c>
      <c r="G366" s="153" t="s">
        <v>282</v>
      </c>
      <c r="H366" s="154">
        <v>3</v>
      </c>
      <c r="I366" s="155"/>
      <c r="J366" s="156">
        <f t="shared" si="40"/>
        <v>0</v>
      </c>
      <c r="K366" s="157"/>
      <c r="L366" s="32"/>
      <c r="M366" s="181" t="s">
        <v>1</v>
      </c>
      <c r="N366" s="182" t="s">
        <v>39</v>
      </c>
      <c r="O366" s="183"/>
      <c r="P366" s="184">
        <f t="shared" si="41"/>
        <v>0</v>
      </c>
      <c r="Q366" s="184">
        <v>0</v>
      </c>
      <c r="R366" s="184">
        <f t="shared" si="42"/>
        <v>0</v>
      </c>
      <c r="S366" s="184">
        <v>0</v>
      </c>
      <c r="T366" s="185">
        <f t="shared" si="43"/>
        <v>0</v>
      </c>
      <c r="U366" s="31"/>
      <c r="V366" s="31"/>
      <c r="W366" s="31"/>
      <c r="X366" s="31"/>
      <c r="Y366" s="31"/>
      <c r="Z366" s="31"/>
      <c r="AA366" s="31"/>
      <c r="AB366" s="31"/>
      <c r="AC366" s="31"/>
      <c r="AD366" s="31"/>
      <c r="AE366" s="31"/>
      <c r="AR366" s="162" t="s">
        <v>196</v>
      </c>
      <c r="AT366" s="162" t="s">
        <v>121</v>
      </c>
      <c r="AU366" s="162" t="s">
        <v>126</v>
      </c>
      <c r="AY366" s="16" t="s">
        <v>119</v>
      </c>
      <c r="BE366" s="163">
        <f t="shared" si="44"/>
        <v>0</v>
      </c>
      <c r="BF366" s="163">
        <f t="shared" si="45"/>
        <v>0</v>
      </c>
      <c r="BG366" s="163">
        <f t="shared" si="46"/>
        <v>0</v>
      </c>
      <c r="BH366" s="163">
        <f t="shared" si="47"/>
        <v>0</v>
      </c>
      <c r="BI366" s="163">
        <f t="shared" si="48"/>
        <v>0</v>
      </c>
      <c r="BJ366" s="16" t="s">
        <v>126</v>
      </c>
      <c r="BK366" s="163">
        <f t="shared" si="49"/>
        <v>0</v>
      </c>
      <c r="BL366" s="16" t="s">
        <v>196</v>
      </c>
      <c r="BM366" s="162" t="s">
        <v>859</v>
      </c>
    </row>
    <row r="367" spans="1:65" s="2" customFormat="1" ht="6.95" customHeight="1">
      <c r="A367" s="31"/>
      <c r="B367" s="49"/>
      <c r="C367" s="50"/>
      <c r="D367" s="50"/>
      <c r="E367" s="50"/>
      <c r="F367" s="50"/>
      <c r="G367" s="50"/>
      <c r="H367" s="50"/>
      <c r="I367" s="50"/>
      <c r="J367" s="50"/>
      <c r="K367" s="50"/>
      <c r="L367" s="32"/>
      <c r="M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  <c r="AA367" s="31"/>
      <c r="AB367" s="31"/>
      <c r="AC367" s="31"/>
      <c r="AD367" s="31"/>
      <c r="AE367" s="31"/>
    </row>
  </sheetData>
  <autoFilter ref="C140:K366"/>
  <mergeCells count="9">
    <mergeCell ref="E87:H87"/>
    <mergeCell ref="E131:H131"/>
    <mergeCell ref="E133:H13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topLeftCell="A164" workbookViewId="0">
      <selection activeCell="E115" sqref="E115:H11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84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5" customHeight="1">
      <c r="B4" s="19"/>
      <c r="D4" s="20" t="s">
        <v>88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43" t="str">
        <f>'Rekapitulácia stavby'!K6</f>
        <v>,,Living Lab,, Dropie</v>
      </c>
      <c r="F7" s="244"/>
      <c r="G7" s="244"/>
      <c r="H7" s="244"/>
      <c r="L7" s="19"/>
    </row>
    <row r="8" spans="1:46" s="2" customFormat="1" ht="12" customHeight="1">
      <c r="A8" s="31"/>
      <c r="B8" s="32"/>
      <c r="C8" s="31"/>
      <c r="D8" s="26" t="s">
        <v>89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3" t="s">
        <v>1061</v>
      </c>
      <c r="F9" s="242"/>
      <c r="G9" s="242"/>
      <c r="H9" s="242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5" t="str">
        <f>'Rekapitulácia stavby'!E14</f>
        <v>Vyplň údaj</v>
      </c>
      <c r="F18" s="215"/>
      <c r="G18" s="215"/>
      <c r="H18" s="215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9" t="s">
        <v>1</v>
      </c>
      <c r="F27" s="219"/>
      <c r="G27" s="219"/>
      <c r="H27" s="219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ROUND(J123,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0" t="s">
        <v>37</v>
      </c>
      <c r="E33" s="37" t="s">
        <v>38</v>
      </c>
      <c r="F33" s="101">
        <f>ROUND((SUM(BE123:BE169)),  2)</f>
        <v>0</v>
      </c>
      <c r="G33" s="102"/>
      <c r="H33" s="102"/>
      <c r="I33" s="103">
        <v>0.2</v>
      </c>
      <c r="J33" s="101">
        <f>ROUND(((SUM(BE123:BE169))*I33),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39</v>
      </c>
      <c r="F34" s="101">
        <f>ROUND((SUM(BF123:BF169)),  2)</f>
        <v>0</v>
      </c>
      <c r="G34" s="102"/>
      <c r="H34" s="102"/>
      <c r="I34" s="103">
        <v>0.2</v>
      </c>
      <c r="J34" s="101">
        <f>ROUND(((SUM(BF123:BF169))*I34),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40</v>
      </c>
      <c r="F35" s="104">
        <f>ROUND((SUM(BG123:BG169)),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ROUND((SUM(BH123:BH169)),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42</v>
      </c>
      <c r="F37" s="101">
        <f>ROUND((SUM(BI123:BI169)),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3" t="str">
        <f>E7</f>
        <v>,,Living Lab,, Dropie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3" t="str">
        <f>E9</f>
        <v>SO03 VODÁREŇ - Búracie práce</v>
      </c>
      <c r="F87" s="242"/>
      <c r="G87" s="242"/>
      <c r="H87" s="242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91</v>
      </c>
      <c r="D94" s="106"/>
      <c r="E94" s="106"/>
      <c r="F94" s="106"/>
      <c r="G94" s="106"/>
      <c r="H94" s="106"/>
      <c r="I94" s="106"/>
      <c r="J94" s="115" t="s">
        <v>92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93</v>
      </c>
      <c r="D96" s="31"/>
      <c r="E96" s="31"/>
      <c r="F96" s="31"/>
      <c r="G96" s="31"/>
      <c r="H96" s="31"/>
      <c r="I96" s="31"/>
      <c r="J96" s="73">
        <f>J123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94</v>
      </c>
    </row>
    <row r="97" spans="1:31" s="9" customFormat="1" ht="24.95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J124</f>
        <v>0</v>
      </c>
      <c r="L97" s="117"/>
    </row>
    <row r="98" spans="1:31" s="10" customFormat="1" ht="19.899999999999999" customHeight="1">
      <c r="B98" s="121"/>
      <c r="D98" s="122" t="s">
        <v>97</v>
      </c>
      <c r="E98" s="123"/>
      <c r="F98" s="123"/>
      <c r="G98" s="123"/>
      <c r="H98" s="123"/>
      <c r="I98" s="123"/>
      <c r="J98" s="124">
        <f>J125</f>
        <v>0</v>
      </c>
      <c r="L98" s="121"/>
    </row>
    <row r="99" spans="1:31" s="9" customFormat="1" ht="24.95" customHeight="1">
      <c r="B99" s="117"/>
      <c r="D99" s="118" t="s">
        <v>98</v>
      </c>
      <c r="E99" s="119"/>
      <c r="F99" s="119"/>
      <c r="G99" s="119"/>
      <c r="H99" s="119"/>
      <c r="I99" s="119"/>
      <c r="J99" s="120">
        <f>J155</f>
        <v>0</v>
      </c>
      <c r="L99" s="117"/>
    </row>
    <row r="100" spans="1:31" s="10" customFormat="1" ht="19.899999999999999" customHeight="1">
      <c r="B100" s="121"/>
      <c r="D100" s="122" t="s">
        <v>100</v>
      </c>
      <c r="E100" s="123"/>
      <c r="F100" s="123"/>
      <c r="G100" s="123"/>
      <c r="H100" s="123"/>
      <c r="I100" s="123"/>
      <c r="J100" s="124">
        <f>J156</f>
        <v>0</v>
      </c>
      <c r="L100" s="121"/>
    </row>
    <row r="101" spans="1:31" s="10" customFormat="1" ht="19.899999999999999" customHeight="1">
      <c r="B101" s="121"/>
      <c r="D101" s="122" t="s">
        <v>101</v>
      </c>
      <c r="E101" s="123"/>
      <c r="F101" s="123"/>
      <c r="G101" s="123"/>
      <c r="H101" s="123"/>
      <c r="I101" s="123"/>
      <c r="J101" s="124">
        <f>J158</f>
        <v>0</v>
      </c>
      <c r="L101" s="121"/>
    </row>
    <row r="102" spans="1:31" s="10" customFormat="1" ht="19.899999999999999" customHeight="1">
      <c r="B102" s="121"/>
      <c r="D102" s="122" t="s">
        <v>102</v>
      </c>
      <c r="E102" s="123"/>
      <c r="F102" s="123"/>
      <c r="G102" s="123"/>
      <c r="H102" s="123"/>
      <c r="I102" s="123"/>
      <c r="J102" s="124">
        <f>J161</f>
        <v>0</v>
      </c>
      <c r="L102" s="121"/>
    </row>
    <row r="103" spans="1:31" s="10" customFormat="1" ht="19.899999999999999" customHeight="1">
      <c r="B103" s="121"/>
      <c r="D103" s="122" t="s">
        <v>103</v>
      </c>
      <c r="E103" s="123"/>
      <c r="F103" s="123"/>
      <c r="G103" s="123"/>
      <c r="H103" s="123"/>
      <c r="I103" s="123"/>
      <c r="J103" s="124">
        <f>J163</f>
        <v>0</v>
      </c>
      <c r="L103" s="121"/>
    </row>
    <row r="104" spans="1:31" s="2" customFormat="1" ht="21.75" customHeight="1">
      <c r="A104" s="31"/>
      <c r="B104" s="32"/>
      <c r="C104" s="31"/>
      <c r="D104" s="31"/>
      <c r="E104" s="31"/>
      <c r="F104" s="31"/>
      <c r="G104" s="31"/>
      <c r="H104" s="31"/>
      <c r="I104" s="31"/>
      <c r="J104" s="31"/>
      <c r="K104" s="31"/>
      <c r="L104" s="44"/>
      <c r="S104" s="31"/>
      <c r="T104" s="31"/>
      <c r="U104" s="31"/>
      <c r="V104" s="31"/>
      <c r="W104" s="31"/>
      <c r="X104" s="31"/>
      <c r="Y104" s="31"/>
      <c r="Z104" s="31"/>
      <c r="AA104" s="31"/>
      <c r="AB104" s="31"/>
      <c r="AC104" s="31"/>
      <c r="AD104" s="31"/>
      <c r="AE104" s="31"/>
    </row>
    <row r="105" spans="1:31" s="2" customFormat="1" ht="6.95" customHeight="1">
      <c r="A105" s="31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4"/>
      <c r="S105" s="31"/>
      <c r="T105" s="31"/>
      <c r="U105" s="31"/>
      <c r="V105" s="31"/>
      <c r="W105" s="31"/>
      <c r="X105" s="31"/>
      <c r="Y105" s="31"/>
      <c r="Z105" s="31"/>
      <c r="AA105" s="31"/>
      <c r="AB105" s="31"/>
      <c r="AC105" s="31"/>
      <c r="AD105" s="31"/>
      <c r="AE105" s="31"/>
    </row>
    <row r="109" spans="1:31" s="2" customFormat="1" ht="6.95" customHeight="1">
      <c r="A109" s="31"/>
      <c r="B109" s="51"/>
      <c r="C109" s="52"/>
      <c r="D109" s="52"/>
      <c r="E109" s="52"/>
      <c r="F109" s="52"/>
      <c r="G109" s="52"/>
      <c r="H109" s="52"/>
      <c r="I109" s="52"/>
      <c r="J109" s="52"/>
      <c r="K109" s="52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0" spans="1:31" s="2" customFormat="1" ht="24.95" customHeight="1">
      <c r="A110" s="31"/>
      <c r="B110" s="32"/>
      <c r="C110" s="20" t="s">
        <v>105</v>
      </c>
      <c r="D110" s="31"/>
      <c r="E110" s="31"/>
      <c r="F110" s="31"/>
      <c r="G110" s="31"/>
      <c r="H110" s="31"/>
      <c r="I110" s="31"/>
      <c r="J110" s="31"/>
      <c r="K110" s="31"/>
      <c r="L110" s="44"/>
      <c r="S110" s="31"/>
      <c r="T110" s="31"/>
      <c r="U110" s="31"/>
      <c r="V110" s="31"/>
      <c r="W110" s="31"/>
      <c r="X110" s="31"/>
      <c r="Y110" s="31"/>
      <c r="Z110" s="31"/>
      <c r="AA110" s="31"/>
      <c r="AB110" s="31"/>
      <c r="AC110" s="31"/>
      <c r="AD110" s="31"/>
      <c r="AE110" s="31"/>
    </row>
    <row r="111" spans="1:31" s="2" customFormat="1" ht="6.95" customHeight="1">
      <c r="A111" s="31"/>
      <c r="B111" s="32"/>
      <c r="C111" s="31"/>
      <c r="D111" s="31"/>
      <c r="E111" s="31"/>
      <c r="F111" s="31"/>
      <c r="G111" s="31"/>
      <c r="H111" s="31"/>
      <c r="I111" s="31"/>
      <c r="J111" s="31"/>
      <c r="K111" s="31"/>
      <c r="L111" s="44"/>
      <c r="S111" s="31"/>
      <c r="T111" s="31"/>
      <c r="U111" s="31"/>
      <c r="V111" s="31"/>
      <c r="W111" s="31"/>
      <c r="X111" s="31"/>
      <c r="Y111" s="31"/>
      <c r="Z111" s="31"/>
      <c r="AA111" s="31"/>
      <c r="AB111" s="31"/>
      <c r="AC111" s="31"/>
      <c r="AD111" s="31"/>
      <c r="AE111" s="31"/>
    </row>
    <row r="112" spans="1:31" s="2" customFormat="1" ht="12" customHeight="1">
      <c r="A112" s="31"/>
      <c r="B112" s="32"/>
      <c r="C112" s="26" t="s">
        <v>13</v>
      </c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65" s="2" customFormat="1" ht="16.5" customHeight="1">
      <c r="A113" s="31"/>
      <c r="B113" s="32"/>
      <c r="C113" s="31"/>
      <c r="D113" s="31"/>
      <c r="E113" s="243" t="str">
        <f>E7</f>
        <v>,,Living Lab,, Dropie</v>
      </c>
      <c r="F113" s="244"/>
      <c r="G113" s="244"/>
      <c r="H113" s="244"/>
      <c r="I113" s="31"/>
      <c r="J113" s="31"/>
      <c r="K113" s="31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5" s="2" customFormat="1" ht="12" customHeight="1">
      <c r="A114" s="31"/>
      <c r="B114" s="32"/>
      <c r="C114" s="26" t="s">
        <v>89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5" s="2" customFormat="1" ht="16.5" customHeight="1">
      <c r="A115" s="31"/>
      <c r="B115" s="32"/>
      <c r="C115" s="31"/>
      <c r="D115" s="31"/>
      <c r="E115" s="233" t="str">
        <f>E9</f>
        <v>SO03 VODÁREŇ - Búracie práce</v>
      </c>
      <c r="F115" s="242"/>
      <c r="G115" s="242"/>
      <c r="H115" s="242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5" s="2" customFormat="1" ht="6.95" customHeight="1">
      <c r="A116" s="31"/>
      <c r="B116" s="32"/>
      <c r="C116" s="31"/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5" s="2" customFormat="1" ht="12" customHeight="1">
      <c r="A117" s="31"/>
      <c r="B117" s="32"/>
      <c r="C117" s="26" t="s">
        <v>17</v>
      </c>
      <c r="D117" s="31"/>
      <c r="E117" s="31"/>
      <c r="F117" s="24" t="str">
        <f>F12</f>
        <v>Kolárovská 55, Zemianska Olča 946 14</v>
      </c>
      <c r="G117" s="31"/>
      <c r="H117" s="31"/>
      <c r="I117" s="26" t="s">
        <v>19</v>
      </c>
      <c r="J117" s="57" t="str">
        <f>IF(J12="","",J12)</f>
        <v>28. 3. 2024</v>
      </c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5" s="2" customFormat="1" ht="6.95" customHeight="1">
      <c r="A118" s="31"/>
      <c r="B118" s="32"/>
      <c r="C118" s="31"/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5" s="2" customFormat="1" ht="15.2" customHeight="1">
      <c r="A119" s="31"/>
      <c r="B119" s="32"/>
      <c r="C119" s="26" t="s">
        <v>21</v>
      </c>
      <c r="D119" s="31"/>
      <c r="E119" s="31"/>
      <c r="F119" s="24" t="str">
        <f>E15</f>
        <v>SEV SAŽP Dropie</v>
      </c>
      <c r="G119" s="31"/>
      <c r="H119" s="31"/>
      <c r="I119" s="26" t="s">
        <v>27</v>
      </c>
      <c r="J119" s="29" t="str">
        <f>E21</f>
        <v>ING. LIBOR STEHLÍK</v>
      </c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5" s="2" customFormat="1" ht="15.2" customHeight="1">
      <c r="A120" s="31"/>
      <c r="B120" s="32"/>
      <c r="C120" s="26" t="s">
        <v>25</v>
      </c>
      <c r="D120" s="31"/>
      <c r="E120" s="31"/>
      <c r="F120" s="24" t="str">
        <f>IF(E18="","",E18)</f>
        <v>Vyplň údaj</v>
      </c>
      <c r="G120" s="31"/>
      <c r="H120" s="31"/>
      <c r="I120" s="26" t="s">
        <v>30</v>
      </c>
      <c r="J120" s="29" t="str">
        <f>E24</f>
        <v>Ing. Ján Koričanský</v>
      </c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5" s="2" customFormat="1" ht="10.35" customHeight="1">
      <c r="A121" s="31"/>
      <c r="B121" s="32"/>
      <c r="C121" s="31"/>
      <c r="D121" s="31"/>
      <c r="E121" s="31"/>
      <c r="F121" s="31"/>
      <c r="G121" s="31"/>
      <c r="H121" s="31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5" s="11" customFormat="1" ht="29.25" customHeight="1">
      <c r="A122" s="125"/>
      <c r="B122" s="126"/>
      <c r="C122" s="127" t="s">
        <v>106</v>
      </c>
      <c r="D122" s="128" t="s">
        <v>58</v>
      </c>
      <c r="E122" s="128" t="s">
        <v>54</v>
      </c>
      <c r="F122" s="128" t="s">
        <v>55</v>
      </c>
      <c r="G122" s="128" t="s">
        <v>107</v>
      </c>
      <c r="H122" s="128" t="s">
        <v>108</v>
      </c>
      <c r="I122" s="128" t="s">
        <v>109</v>
      </c>
      <c r="J122" s="129" t="s">
        <v>92</v>
      </c>
      <c r="K122" s="130" t="s">
        <v>110</v>
      </c>
      <c r="L122" s="131"/>
      <c r="M122" s="64" t="s">
        <v>1</v>
      </c>
      <c r="N122" s="65" t="s">
        <v>37</v>
      </c>
      <c r="O122" s="65" t="s">
        <v>111</v>
      </c>
      <c r="P122" s="65" t="s">
        <v>112</v>
      </c>
      <c r="Q122" s="65" t="s">
        <v>113</v>
      </c>
      <c r="R122" s="65" t="s">
        <v>114</v>
      </c>
      <c r="S122" s="65" t="s">
        <v>115</v>
      </c>
      <c r="T122" s="66" t="s">
        <v>116</v>
      </c>
      <c r="U122" s="125"/>
      <c r="V122" s="125"/>
      <c r="W122" s="125"/>
      <c r="X122" s="125"/>
      <c r="Y122" s="125"/>
      <c r="Z122" s="125"/>
      <c r="AA122" s="125"/>
      <c r="AB122" s="125"/>
      <c r="AC122" s="125"/>
      <c r="AD122" s="125"/>
      <c r="AE122" s="125"/>
    </row>
    <row r="123" spans="1:65" s="2" customFormat="1" ht="22.9" customHeight="1">
      <c r="A123" s="31"/>
      <c r="B123" s="32"/>
      <c r="C123" s="71" t="s">
        <v>93</v>
      </c>
      <c r="D123" s="31"/>
      <c r="E123" s="31"/>
      <c r="F123" s="31"/>
      <c r="G123" s="31"/>
      <c r="H123" s="31"/>
      <c r="I123" s="31"/>
      <c r="J123" s="132">
        <f>BK123</f>
        <v>0</v>
      </c>
      <c r="K123" s="31"/>
      <c r="L123" s="32"/>
      <c r="M123" s="67"/>
      <c r="N123" s="58"/>
      <c r="O123" s="68"/>
      <c r="P123" s="133">
        <f>P124+P155</f>
        <v>0</v>
      </c>
      <c r="Q123" s="68"/>
      <c r="R123" s="133">
        <f>R124+R155</f>
        <v>0</v>
      </c>
      <c r="S123" s="68"/>
      <c r="T123" s="134">
        <f>T124+T155</f>
        <v>0</v>
      </c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T123" s="16" t="s">
        <v>72</v>
      </c>
      <c r="AU123" s="16" t="s">
        <v>94</v>
      </c>
      <c r="BK123" s="135">
        <f>BK124+BK155</f>
        <v>0</v>
      </c>
    </row>
    <row r="124" spans="1:65" s="12" customFormat="1" ht="25.9" customHeight="1">
      <c r="B124" s="136"/>
      <c r="D124" s="137" t="s">
        <v>72</v>
      </c>
      <c r="E124" s="138" t="s">
        <v>117</v>
      </c>
      <c r="F124" s="138" t="s">
        <v>118</v>
      </c>
      <c r="I124" s="139"/>
      <c r="J124" s="140">
        <f>BK124</f>
        <v>0</v>
      </c>
      <c r="L124" s="136"/>
      <c r="M124" s="141"/>
      <c r="N124" s="142"/>
      <c r="O124" s="142"/>
      <c r="P124" s="143">
        <f>P125</f>
        <v>0</v>
      </c>
      <c r="Q124" s="142"/>
      <c r="R124" s="143">
        <f>R125</f>
        <v>0</v>
      </c>
      <c r="S124" s="142"/>
      <c r="T124" s="144">
        <f>T125</f>
        <v>0</v>
      </c>
      <c r="AR124" s="137" t="s">
        <v>80</v>
      </c>
      <c r="AT124" s="145" t="s">
        <v>72</v>
      </c>
      <c r="AU124" s="145" t="s">
        <v>73</v>
      </c>
      <c r="AY124" s="137" t="s">
        <v>119</v>
      </c>
      <c r="BK124" s="146">
        <f>BK125</f>
        <v>0</v>
      </c>
    </row>
    <row r="125" spans="1:65" s="12" customFormat="1" ht="22.9" customHeight="1">
      <c r="B125" s="136"/>
      <c r="D125" s="137" t="s">
        <v>72</v>
      </c>
      <c r="E125" s="147" t="s">
        <v>131</v>
      </c>
      <c r="F125" s="147" t="s">
        <v>132</v>
      </c>
      <c r="I125" s="139"/>
      <c r="J125" s="148">
        <f>BK125</f>
        <v>0</v>
      </c>
      <c r="L125" s="136"/>
      <c r="M125" s="141"/>
      <c r="N125" s="142"/>
      <c r="O125" s="142"/>
      <c r="P125" s="143">
        <f>SUM(P126:P154)</f>
        <v>0</v>
      </c>
      <c r="Q125" s="142"/>
      <c r="R125" s="143">
        <f>SUM(R126:R154)</f>
        <v>0</v>
      </c>
      <c r="S125" s="142"/>
      <c r="T125" s="144">
        <f>SUM(T126:T154)</f>
        <v>0</v>
      </c>
      <c r="AR125" s="137" t="s">
        <v>80</v>
      </c>
      <c r="AT125" s="145" t="s">
        <v>72</v>
      </c>
      <c r="AU125" s="145" t="s">
        <v>80</v>
      </c>
      <c r="AY125" s="137" t="s">
        <v>119</v>
      </c>
      <c r="BK125" s="146">
        <f>SUM(BK126:BK154)</f>
        <v>0</v>
      </c>
    </row>
    <row r="126" spans="1:65" s="2" customFormat="1" ht="16.5" customHeight="1">
      <c r="A126" s="31"/>
      <c r="B126" s="149"/>
      <c r="C126" s="150" t="s">
        <v>80</v>
      </c>
      <c r="D126" s="150" t="s">
        <v>121</v>
      </c>
      <c r="E126" s="151" t="s">
        <v>134</v>
      </c>
      <c r="F126" s="152" t="s">
        <v>135</v>
      </c>
      <c r="G126" s="153" t="s">
        <v>124</v>
      </c>
      <c r="H126" s="154">
        <v>50</v>
      </c>
      <c r="I126" s="155"/>
      <c r="J126" s="156">
        <f t="shared" ref="J126:J131" si="0">ROUND(I126*H126,2)</f>
        <v>0</v>
      </c>
      <c r="K126" s="157"/>
      <c r="L126" s="32"/>
      <c r="M126" s="158" t="s">
        <v>1</v>
      </c>
      <c r="N126" s="159" t="s">
        <v>39</v>
      </c>
      <c r="O126" s="60"/>
      <c r="P126" s="160">
        <f t="shared" ref="P126:P131" si="1">O126*H126</f>
        <v>0</v>
      </c>
      <c r="Q126" s="160">
        <v>0</v>
      </c>
      <c r="R126" s="160">
        <f t="shared" ref="R126:R131" si="2">Q126*H126</f>
        <v>0</v>
      </c>
      <c r="S126" s="160">
        <v>0</v>
      </c>
      <c r="T126" s="161">
        <f t="shared" ref="T126:T131" si="3">S126*H126</f>
        <v>0</v>
      </c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R126" s="162" t="s">
        <v>125</v>
      </c>
      <c r="AT126" s="162" t="s">
        <v>121</v>
      </c>
      <c r="AU126" s="162" t="s">
        <v>126</v>
      </c>
      <c r="AY126" s="16" t="s">
        <v>119</v>
      </c>
      <c r="BE126" s="163">
        <f t="shared" ref="BE126:BE131" si="4">IF(N126="základná",J126,0)</f>
        <v>0</v>
      </c>
      <c r="BF126" s="163">
        <f t="shared" ref="BF126:BF131" si="5">IF(N126="znížená",J126,0)</f>
        <v>0</v>
      </c>
      <c r="BG126" s="163">
        <f t="shared" ref="BG126:BG131" si="6">IF(N126="zákl. prenesená",J126,0)</f>
        <v>0</v>
      </c>
      <c r="BH126" s="163">
        <f t="shared" ref="BH126:BH131" si="7">IF(N126="zníž. prenesená",J126,0)</f>
        <v>0</v>
      </c>
      <c r="BI126" s="163">
        <f t="shared" ref="BI126:BI131" si="8">IF(N126="nulová",J126,0)</f>
        <v>0</v>
      </c>
      <c r="BJ126" s="16" t="s">
        <v>126</v>
      </c>
      <c r="BK126" s="163">
        <f t="shared" ref="BK126:BK131" si="9">ROUND(I126*H126,2)</f>
        <v>0</v>
      </c>
      <c r="BL126" s="16" t="s">
        <v>125</v>
      </c>
      <c r="BM126" s="162" t="s">
        <v>860</v>
      </c>
    </row>
    <row r="127" spans="1:65" s="2" customFormat="1" ht="24.2" customHeight="1">
      <c r="A127" s="31"/>
      <c r="B127" s="149"/>
      <c r="C127" s="150" t="s">
        <v>126</v>
      </c>
      <c r="D127" s="150" t="s">
        <v>121</v>
      </c>
      <c r="E127" s="151" t="s">
        <v>137</v>
      </c>
      <c r="F127" s="152" t="s">
        <v>138</v>
      </c>
      <c r="G127" s="153" t="s">
        <v>124</v>
      </c>
      <c r="H127" s="154">
        <v>60</v>
      </c>
      <c r="I127" s="155"/>
      <c r="J127" s="156">
        <f t="shared" si="0"/>
        <v>0</v>
      </c>
      <c r="K127" s="157"/>
      <c r="L127" s="32"/>
      <c r="M127" s="158" t="s">
        <v>1</v>
      </c>
      <c r="N127" s="159" t="s">
        <v>39</v>
      </c>
      <c r="O127" s="60"/>
      <c r="P127" s="160">
        <f t="shared" si="1"/>
        <v>0</v>
      </c>
      <c r="Q127" s="160">
        <v>0</v>
      </c>
      <c r="R127" s="160">
        <f t="shared" si="2"/>
        <v>0</v>
      </c>
      <c r="S127" s="160">
        <v>0</v>
      </c>
      <c r="T127" s="161">
        <f t="shared" si="3"/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R127" s="162" t="s">
        <v>125</v>
      </c>
      <c r="AT127" s="162" t="s">
        <v>121</v>
      </c>
      <c r="AU127" s="162" t="s">
        <v>126</v>
      </c>
      <c r="AY127" s="16" t="s">
        <v>119</v>
      </c>
      <c r="BE127" s="163">
        <f t="shared" si="4"/>
        <v>0</v>
      </c>
      <c r="BF127" s="163">
        <f t="shared" si="5"/>
        <v>0</v>
      </c>
      <c r="BG127" s="163">
        <f t="shared" si="6"/>
        <v>0</v>
      </c>
      <c r="BH127" s="163">
        <f t="shared" si="7"/>
        <v>0</v>
      </c>
      <c r="BI127" s="163">
        <f t="shared" si="8"/>
        <v>0</v>
      </c>
      <c r="BJ127" s="16" t="s">
        <v>126</v>
      </c>
      <c r="BK127" s="163">
        <f t="shared" si="9"/>
        <v>0</v>
      </c>
      <c r="BL127" s="16" t="s">
        <v>125</v>
      </c>
      <c r="BM127" s="162" t="s">
        <v>861</v>
      </c>
    </row>
    <row r="128" spans="1:65" s="2" customFormat="1" ht="24.2" customHeight="1">
      <c r="A128" s="31"/>
      <c r="B128" s="149"/>
      <c r="C128" s="150" t="s">
        <v>133</v>
      </c>
      <c r="D128" s="150" t="s">
        <v>121</v>
      </c>
      <c r="E128" s="151" t="s">
        <v>141</v>
      </c>
      <c r="F128" s="152" t="s">
        <v>142</v>
      </c>
      <c r="G128" s="153" t="s">
        <v>124</v>
      </c>
      <c r="H128" s="154">
        <v>60</v>
      </c>
      <c r="I128" s="155"/>
      <c r="J128" s="156">
        <f t="shared" si="0"/>
        <v>0</v>
      </c>
      <c r="K128" s="157"/>
      <c r="L128" s="32"/>
      <c r="M128" s="158" t="s">
        <v>1</v>
      </c>
      <c r="N128" s="159" t="s">
        <v>39</v>
      </c>
      <c r="O128" s="60"/>
      <c r="P128" s="160">
        <f t="shared" si="1"/>
        <v>0</v>
      </c>
      <c r="Q128" s="160">
        <v>0</v>
      </c>
      <c r="R128" s="160">
        <f t="shared" si="2"/>
        <v>0</v>
      </c>
      <c r="S128" s="160">
        <v>0</v>
      </c>
      <c r="T128" s="161">
        <f t="shared" si="3"/>
        <v>0</v>
      </c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  <c r="AR128" s="162" t="s">
        <v>125</v>
      </c>
      <c r="AT128" s="162" t="s">
        <v>121</v>
      </c>
      <c r="AU128" s="162" t="s">
        <v>126</v>
      </c>
      <c r="AY128" s="16" t="s">
        <v>119</v>
      </c>
      <c r="BE128" s="163">
        <f t="shared" si="4"/>
        <v>0</v>
      </c>
      <c r="BF128" s="163">
        <f t="shared" si="5"/>
        <v>0</v>
      </c>
      <c r="BG128" s="163">
        <f t="shared" si="6"/>
        <v>0</v>
      </c>
      <c r="BH128" s="163">
        <f t="shared" si="7"/>
        <v>0</v>
      </c>
      <c r="BI128" s="163">
        <f t="shared" si="8"/>
        <v>0</v>
      </c>
      <c r="BJ128" s="16" t="s">
        <v>126</v>
      </c>
      <c r="BK128" s="163">
        <f t="shared" si="9"/>
        <v>0</v>
      </c>
      <c r="BL128" s="16" t="s">
        <v>125</v>
      </c>
      <c r="BM128" s="162" t="s">
        <v>862</v>
      </c>
    </row>
    <row r="129" spans="1:65" s="2" customFormat="1" ht="24.2" customHeight="1">
      <c r="A129" s="31"/>
      <c r="B129" s="149"/>
      <c r="C129" s="150" t="s">
        <v>125</v>
      </c>
      <c r="D129" s="150" t="s">
        <v>121</v>
      </c>
      <c r="E129" s="151" t="s">
        <v>145</v>
      </c>
      <c r="F129" s="152" t="s">
        <v>146</v>
      </c>
      <c r="G129" s="153" t="s">
        <v>124</v>
      </c>
      <c r="H129" s="154">
        <v>15</v>
      </c>
      <c r="I129" s="155"/>
      <c r="J129" s="156">
        <f t="shared" si="0"/>
        <v>0</v>
      </c>
      <c r="K129" s="157"/>
      <c r="L129" s="32"/>
      <c r="M129" s="158" t="s">
        <v>1</v>
      </c>
      <c r="N129" s="159" t="s">
        <v>39</v>
      </c>
      <c r="O129" s="60"/>
      <c r="P129" s="160">
        <f t="shared" si="1"/>
        <v>0</v>
      </c>
      <c r="Q129" s="160">
        <v>0</v>
      </c>
      <c r="R129" s="160">
        <f t="shared" si="2"/>
        <v>0</v>
      </c>
      <c r="S129" s="160">
        <v>0</v>
      </c>
      <c r="T129" s="161">
        <f t="shared" si="3"/>
        <v>0</v>
      </c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  <c r="AR129" s="162" t="s">
        <v>125</v>
      </c>
      <c r="AT129" s="162" t="s">
        <v>121</v>
      </c>
      <c r="AU129" s="162" t="s">
        <v>126</v>
      </c>
      <c r="AY129" s="16" t="s">
        <v>119</v>
      </c>
      <c r="BE129" s="163">
        <f t="shared" si="4"/>
        <v>0</v>
      </c>
      <c r="BF129" s="163">
        <f t="shared" si="5"/>
        <v>0</v>
      </c>
      <c r="BG129" s="163">
        <f t="shared" si="6"/>
        <v>0</v>
      </c>
      <c r="BH129" s="163">
        <f t="shared" si="7"/>
        <v>0</v>
      </c>
      <c r="BI129" s="163">
        <f t="shared" si="8"/>
        <v>0</v>
      </c>
      <c r="BJ129" s="16" t="s">
        <v>126</v>
      </c>
      <c r="BK129" s="163">
        <f t="shared" si="9"/>
        <v>0</v>
      </c>
      <c r="BL129" s="16" t="s">
        <v>125</v>
      </c>
      <c r="BM129" s="162" t="s">
        <v>863</v>
      </c>
    </row>
    <row r="130" spans="1:65" s="2" customFormat="1" ht="24.2" customHeight="1">
      <c r="A130" s="31"/>
      <c r="B130" s="149"/>
      <c r="C130" s="150" t="s">
        <v>140</v>
      </c>
      <c r="D130" s="150" t="s">
        <v>121</v>
      </c>
      <c r="E130" s="151" t="s">
        <v>149</v>
      </c>
      <c r="F130" s="152" t="s">
        <v>864</v>
      </c>
      <c r="G130" s="153" t="s">
        <v>124</v>
      </c>
      <c r="H130" s="154">
        <v>8.6999999999999993</v>
      </c>
      <c r="I130" s="155"/>
      <c r="J130" s="156">
        <f t="shared" si="0"/>
        <v>0</v>
      </c>
      <c r="K130" s="157"/>
      <c r="L130" s="32"/>
      <c r="M130" s="158" t="s">
        <v>1</v>
      </c>
      <c r="N130" s="159" t="s">
        <v>39</v>
      </c>
      <c r="O130" s="60"/>
      <c r="P130" s="160">
        <f t="shared" si="1"/>
        <v>0</v>
      </c>
      <c r="Q130" s="160">
        <v>0</v>
      </c>
      <c r="R130" s="160">
        <f t="shared" si="2"/>
        <v>0</v>
      </c>
      <c r="S130" s="160">
        <v>0</v>
      </c>
      <c r="T130" s="161">
        <f t="shared" si="3"/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125</v>
      </c>
      <c r="AT130" s="162" t="s">
        <v>121</v>
      </c>
      <c r="AU130" s="162" t="s">
        <v>126</v>
      </c>
      <c r="AY130" s="16" t="s">
        <v>119</v>
      </c>
      <c r="BE130" s="163">
        <f t="shared" si="4"/>
        <v>0</v>
      </c>
      <c r="BF130" s="163">
        <f t="shared" si="5"/>
        <v>0</v>
      </c>
      <c r="BG130" s="163">
        <f t="shared" si="6"/>
        <v>0</v>
      </c>
      <c r="BH130" s="163">
        <f t="shared" si="7"/>
        <v>0</v>
      </c>
      <c r="BI130" s="163">
        <f t="shared" si="8"/>
        <v>0</v>
      </c>
      <c r="BJ130" s="16" t="s">
        <v>126</v>
      </c>
      <c r="BK130" s="163">
        <f t="shared" si="9"/>
        <v>0</v>
      </c>
      <c r="BL130" s="16" t="s">
        <v>125</v>
      </c>
      <c r="BM130" s="162" t="s">
        <v>865</v>
      </c>
    </row>
    <row r="131" spans="1:65" s="2" customFormat="1" ht="16.5" customHeight="1">
      <c r="A131" s="31"/>
      <c r="B131" s="149"/>
      <c r="C131" s="150" t="s">
        <v>144</v>
      </c>
      <c r="D131" s="150" t="s">
        <v>121</v>
      </c>
      <c r="E131" s="151" t="s">
        <v>866</v>
      </c>
      <c r="F131" s="152" t="s">
        <v>867</v>
      </c>
      <c r="G131" s="153" t="s">
        <v>155</v>
      </c>
      <c r="H131" s="154">
        <v>0.17599999999999999</v>
      </c>
      <c r="I131" s="155"/>
      <c r="J131" s="156">
        <f t="shared" si="0"/>
        <v>0</v>
      </c>
      <c r="K131" s="157"/>
      <c r="L131" s="32"/>
      <c r="M131" s="158" t="s">
        <v>1</v>
      </c>
      <c r="N131" s="159" t="s">
        <v>39</v>
      </c>
      <c r="O131" s="60"/>
      <c r="P131" s="160">
        <f t="shared" si="1"/>
        <v>0</v>
      </c>
      <c r="Q131" s="160">
        <v>0</v>
      </c>
      <c r="R131" s="160">
        <f t="shared" si="2"/>
        <v>0</v>
      </c>
      <c r="S131" s="160">
        <v>0</v>
      </c>
      <c r="T131" s="161">
        <f t="shared" si="3"/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125</v>
      </c>
      <c r="AT131" s="162" t="s">
        <v>121</v>
      </c>
      <c r="AU131" s="162" t="s">
        <v>126</v>
      </c>
      <c r="AY131" s="16" t="s">
        <v>119</v>
      </c>
      <c r="BE131" s="163">
        <f t="shared" si="4"/>
        <v>0</v>
      </c>
      <c r="BF131" s="163">
        <f t="shared" si="5"/>
        <v>0</v>
      </c>
      <c r="BG131" s="163">
        <f t="shared" si="6"/>
        <v>0</v>
      </c>
      <c r="BH131" s="163">
        <f t="shared" si="7"/>
        <v>0</v>
      </c>
      <c r="BI131" s="163">
        <f t="shared" si="8"/>
        <v>0</v>
      </c>
      <c r="BJ131" s="16" t="s">
        <v>126</v>
      </c>
      <c r="BK131" s="163">
        <f t="shared" si="9"/>
        <v>0</v>
      </c>
      <c r="BL131" s="16" t="s">
        <v>125</v>
      </c>
      <c r="BM131" s="162" t="s">
        <v>868</v>
      </c>
    </row>
    <row r="132" spans="1:65" s="13" customFormat="1">
      <c r="B132" s="164"/>
      <c r="D132" s="165" t="s">
        <v>157</v>
      </c>
      <c r="E132" s="166" t="s">
        <v>1</v>
      </c>
      <c r="F132" s="167" t="s">
        <v>869</v>
      </c>
      <c r="H132" s="168">
        <v>0.17599999999999999</v>
      </c>
      <c r="I132" s="169"/>
      <c r="L132" s="164"/>
      <c r="M132" s="170"/>
      <c r="N132" s="171"/>
      <c r="O132" s="171"/>
      <c r="P132" s="171"/>
      <c r="Q132" s="171"/>
      <c r="R132" s="171"/>
      <c r="S132" s="171"/>
      <c r="T132" s="172"/>
      <c r="AT132" s="166" t="s">
        <v>157</v>
      </c>
      <c r="AU132" s="166" t="s">
        <v>126</v>
      </c>
      <c r="AV132" s="13" t="s">
        <v>126</v>
      </c>
      <c r="AW132" s="13" t="s">
        <v>29</v>
      </c>
      <c r="AX132" s="13" t="s">
        <v>73</v>
      </c>
      <c r="AY132" s="166" t="s">
        <v>119</v>
      </c>
    </row>
    <row r="133" spans="1:65" s="14" customFormat="1">
      <c r="B133" s="173"/>
      <c r="D133" s="165" t="s">
        <v>157</v>
      </c>
      <c r="E133" s="174" t="s">
        <v>1</v>
      </c>
      <c r="F133" s="175" t="s">
        <v>159</v>
      </c>
      <c r="H133" s="176">
        <v>0.17599999999999999</v>
      </c>
      <c r="I133" s="177"/>
      <c r="L133" s="173"/>
      <c r="M133" s="178"/>
      <c r="N133" s="179"/>
      <c r="O133" s="179"/>
      <c r="P133" s="179"/>
      <c r="Q133" s="179"/>
      <c r="R133" s="179"/>
      <c r="S133" s="179"/>
      <c r="T133" s="180"/>
      <c r="AT133" s="174" t="s">
        <v>157</v>
      </c>
      <c r="AU133" s="174" t="s">
        <v>126</v>
      </c>
      <c r="AV133" s="14" t="s">
        <v>125</v>
      </c>
      <c r="AW133" s="14" t="s">
        <v>29</v>
      </c>
      <c r="AX133" s="14" t="s">
        <v>80</v>
      </c>
      <c r="AY133" s="174" t="s">
        <v>119</v>
      </c>
    </row>
    <row r="134" spans="1:65" s="2" customFormat="1" ht="37.9" customHeight="1">
      <c r="A134" s="31"/>
      <c r="B134" s="149"/>
      <c r="C134" s="150" t="s">
        <v>148</v>
      </c>
      <c r="D134" s="150" t="s">
        <v>121</v>
      </c>
      <c r="E134" s="151" t="s">
        <v>870</v>
      </c>
      <c r="F134" s="152" t="s">
        <v>871</v>
      </c>
      <c r="G134" s="153" t="s">
        <v>124</v>
      </c>
      <c r="H134" s="154">
        <v>1.6240000000000001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125</v>
      </c>
      <c r="AT134" s="162" t="s">
        <v>121</v>
      </c>
      <c r="AU134" s="162" t="s">
        <v>126</v>
      </c>
      <c r="AY134" s="16" t="s">
        <v>119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126</v>
      </c>
      <c r="BK134" s="163">
        <f>ROUND(I134*H134,2)</f>
        <v>0</v>
      </c>
      <c r="BL134" s="16" t="s">
        <v>125</v>
      </c>
      <c r="BM134" s="162" t="s">
        <v>872</v>
      </c>
    </row>
    <row r="135" spans="1:65" s="13" customFormat="1">
      <c r="B135" s="164"/>
      <c r="D135" s="165" t="s">
        <v>157</v>
      </c>
      <c r="E135" s="166" t="s">
        <v>1</v>
      </c>
      <c r="F135" s="167" t="s">
        <v>873</v>
      </c>
      <c r="H135" s="168">
        <v>1.6240000000000001</v>
      </c>
      <c r="I135" s="169"/>
      <c r="L135" s="164"/>
      <c r="M135" s="170"/>
      <c r="N135" s="171"/>
      <c r="O135" s="171"/>
      <c r="P135" s="171"/>
      <c r="Q135" s="171"/>
      <c r="R135" s="171"/>
      <c r="S135" s="171"/>
      <c r="T135" s="172"/>
      <c r="AT135" s="166" t="s">
        <v>157</v>
      </c>
      <c r="AU135" s="166" t="s">
        <v>126</v>
      </c>
      <c r="AV135" s="13" t="s">
        <v>126</v>
      </c>
      <c r="AW135" s="13" t="s">
        <v>29</v>
      </c>
      <c r="AX135" s="13" t="s">
        <v>73</v>
      </c>
      <c r="AY135" s="166" t="s">
        <v>119</v>
      </c>
    </row>
    <row r="136" spans="1:65" s="14" customFormat="1">
      <c r="B136" s="173"/>
      <c r="D136" s="165" t="s">
        <v>157</v>
      </c>
      <c r="E136" s="174" t="s">
        <v>1</v>
      </c>
      <c r="F136" s="175" t="s">
        <v>159</v>
      </c>
      <c r="H136" s="176">
        <v>1.6240000000000001</v>
      </c>
      <c r="I136" s="177"/>
      <c r="L136" s="173"/>
      <c r="M136" s="178"/>
      <c r="N136" s="179"/>
      <c r="O136" s="179"/>
      <c r="P136" s="179"/>
      <c r="Q136" s="179"/>
      <c r="R136" s="179"/>
      <c r="S136" s="179"/>
      <c r="T136" s="180"/>
      <c r="AT136" s="174" t="s">
        <v>157</v>
      </c>
      <c r="AU136" s="174" t="s">
        <v>126</v>
      </c>
      <c r="AV136" s="14" t="s">
        <v>125</v>
      </c>
      <c r="AW136" s="14" t="s">
        <v>29</v>
      </c>
      <c r="AX136" s="14" t="s">
        <v>80</v>
      </c>
      <c r="AY136" s="174" t="s">
        <v>119</v>
      </c>
    </row>
    <row r="137" spans="1:65" s="2" customFormat="1" ht="24.2" customHeight="1">
      <c r="A137" s="31"/>
      <c r="B137" s="149"/>
      <c r="C137" s="150" t="s">
        <v>152</v>
      </c>
      <c r="D137" s="150" t="s">
        <v>121</v>
      </c>
      <c r="E137" s="151" t="s">
        <v>165</v>
      </c>
      <c r="F137" s="152" t="s">
        <v>874</v>
      </c>
      <c r="G137" s="153" t="s">
        <v>155</v>
      </c>
      <c r="H137" s="154">
        <v>2.0510000000000002</v>
      </c>
      <c r="I137" s="155"/>
      <c r="J137" s="156">
        <f>ROUND(I137*H137,2)</f>
        <v>0</v>
      </c>
      <c r="K137" s="157"/>
      <c r="L137" s="32"/>
      <c r="M137" s="158" t="s">
        <v>1</v>
      </c>
      <c r="N137" s="159" t="s">
        <v>39</v>
      </c>
      <c r="O137" s="60"/>
      <c r="P137" s="160">
        <f>O137*H137</f>
        <v>0</v>
      </c>
      <c r="Q137" s="160">
        <v>0</v>
      </c>
      <c r="R137" s="160">
        <f>Q137*H137</f>
        <v>0</v>
      </c>
      <c r="S137" s="160">
        <v>0</v>
      </c>
      <c r="T137" s="161">
        <f>S137*H137</f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125</v>
      </c>
      <c r="AT137" s="162" t="s">
        <v>121</v>
      </c>
      <c r="AU137" s="162" t="s">
        <v>126</v>
      </c>
      <c r="AY137" s="16" t="s">
        <v>119</v>
      </c>
      <c r="BE137" s="163">
        <f>IF(N137="základná",J137,0)</f>
        <v>0</v>
      </c>
      <c r="BF137" s="163">
        <f>IF(N137="znížená",J137,0)</f>
        <v>0</v>
      </c>
      <c r="BG137" s="163">
        <f>IF(N137="zákl. prenesená",J137,0)</f>
        <v>0</v>
      </c>
      <c r="BH137" s="163">
        <f>IF(N137="zníž. prenesená",J137,0)</f>
        <v>0</v>
      </c>
      <c r="BI137" s="163">
        <f>IF(N137="nulová",J137,0)</f>
        <v>0</v>
      </c>
      <c r="BJ137" s="16" t="s">
        <v>126</v>
      </c>
      <c r="BK137" s="163">
        <f>ROUND(I137*H137,2)</f>
        <v>0</v>
      </c>
      <c r="BL137" s="16" t="s">
        <v>125</v>
      </c>
      <c r="BM137" s="162" t="s">
        <v>875</v>
      </c>
    </row>
    <row r="138" spans="1:65" s="2" customFormat="1" ht="16.5" customHeight="1">
      <c r="A138" s="31"/>
      <c r="B138" s="149"/>
      <c r="C138" s="150" t="s">
        <v>131</v>
      </c>
      <c r="D138" s="150" t="s">
        <v>121</v>
      </c>
      <c r="E138" s="151" t="s">
        <v>173</v>
      </c>
      <c r="F138" s="152" t="s">
        <v>174</v>
      </c>
      <c r="G138" s="153" t="s">
        <v>124</v>
      </c>
      <c r="H138" s="154">
        <v>14.65</v>
      </c>
      <c r="I138" s="155"/>
      <c r="J138" s="156">
        <f>ROUND(I138*H138,2)</f>
        <v>0</v>
      </c>
      <c r="K138" s="157"/>
      <c r="L138" s="32"/>
      <c r="M138" s="158" t="s">
        <v>1</v>
      </c>
      <c r="N138" s="159" t="s">
        <v>39</v>
      </c>
      <c r="O138" s="60"/>
      <c r="P138" s="160">
        <f>O138*H138</f>
        <v>0</v>
      </c>
      <c r="Q138" s="160">
        <v>0</v>
      </c>
      <c r="R138" s="160">
        <f>Q138*H138</f>
        <v>0</v>
      </c>
      <c r="S138" s="160">
        <v>0</v>
      </c>
      <c r="T138" s="161">
        <f>S138*H138</f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125</v>
      </c>
      <c r="AT138" s="162" t="s">
        <v>121</v>
      </c>
      <c r="AU138" s="162" t="s">
        <v>126</v>
      </c>
      <c r="AY138" s="16" t="s">
        <v>119</v>
      </c>
      <c r="BE138" s="163">
        <f>IF(N138="základná",J138,0)</f>
        <v>0</v>
      </c>
      <c r="BF138" s="163">
        <f>IF(N138="znížená",J138,0)</f>
        <v>0</v>
      </c>
      <c r="BG138" s="163">
        <f>IF(N138="zákl. prenesená",J138,0)</f>
        <v>0</v>
      </c>
      <c r="BH138" s="163">
        <f>IF(N138="zníž. prenesená",J138,0)</f>
        <v>0</v>
      </c>
      <c r="BI138" s="163">
        <f>IF(N138="nulová",J138,0)</f>
        <v>0</v>
      </c>
      <c r="BJ138" s="16" t="s">
        <v>126</v>
      </c>
      <c r="BK138" s="163">
        <f>ROUND(I138*H138,2)</f>
        <v>0</v>
      </c>
      <c r="BL138" s="16" t="s">
        <v>125</v>
      </c>
      <c r="BM138" s="162" t="s">
        <v>876</v>
      </c>
    </row>
    <row r="139" spans="1:65" s="2" customFormat="1" ht="16.5" customHeight="1">
      <c r="A139" s="31"/>
      <c r="B139" s="149"/>
      <c r="C139" s="150" t="s">
        <v>164</v>
      </c>
      <c r="D139" s="150" t="s">
        <v>121</v>
      </c>
      <c r="E139" s="151" t="s">
        <v>187</v>
      </c>
      <c r="F139" s="152" t="s">
        <v>877</v>
      </c>
      <c r="G139" s="153" t="s">
        <v>183</v>
      </c>
      <c r="H139" s="154">
        <v>6.22</v>
      </c>
      <c r="I139" s="155"/>
      <c r="J139" s="156">
        <f>ROUND(I139*H139,2)</f>
        <v>0</v>
      </c>
      <c r="K139" s="157"/>
      <c r="L139" s="32"/>
      <c r="M139" s="158" t="s">
        <v>1</v>
      </c>
      <c r="N139" s="159" t="s">
        <v>39</v>
      </c>
      <c r="O139" s="60"/>
      <c r="P139" s="160">
        <f>O139*H139</f>
        <v>0</v>
      </c>
      <c r="Q139" s="160">
        <v>0</v>
      </c>
      <c r="R139" s="160">
        <f>Q139*H139</f>
        <v>0</v>
      </c>
      <c r="S139" s="160">
        <v>0</v>
      </c>
      <c r="T139" s="161">
        <f>S139*H139</f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125</v>
      </c>
      <c r="AT139" s="162" t="s">
        <v>121</v>
      </c>
      <c r="AU139" s="162" t="s">
        <v>126</v>
      </c>
      <c r="AY139" s="16" t="s">
        <v>119</v>
      </c>
      <c r="BE139" s="163">
        <f>IF(N139="základná",J139,0)</f>
        <v>0</v>
      </c>
      <c r="BF139" s="163">
        <f>IF(N139="znížená",J139,0)</f>
        <v>0</v>
      </c>
      <c r="BG139" s="163">
        <f>IF(N139="zákl. prenesená",J139,0)</f>
        <v>0</v>
      </c>
      <c r="BH139" s="163">
        <f>IF(N139="zníž. prenesená",J139,0)</f>
        <v>0</v>
      </c>
      <c r="BI139" s="163">
        <f>IF(N139="nulová",J139,0)</f>
        <v>0</v>
      </c>
      <c r="BJ139" s="16" t="s">
        <v>126</v>
      </c>
      <c r="BK139" s="163">
        <f>ROUND(I139*H139,2)</f>
        <v>0</v>
      </c>
      <c r="BL139" s="16" t="s">
        <v>125</v>
      </c>
      <c r="BM139" s="162" t="s">
        <v>878</v>
      </c>
    </row>
    <row r="140" spans="1:65" s="13" customFormat="1">
      <c r="B140" s="164"/>
      <c r="D140" s="165" t="s">
        <v>157</v>
      </c>
      <c r="E140" s="166" t="s">
        <v>1</v>
      </c>
      <c r="F140" s="167" t="s">
        <v>879</v>
      </c>
      <c r="H140" s="168">
        <v>6.22</v>
      </c>
      <c r="I140" s="169"/>
      <c r="L140" s="164"/>
      <c r="M140" s="170"/>
      <c r="N140" s="171"/>
      <c r="O140" s="171"/>
      <c r="P140" s="171"/>
      <c r="Q140" s="171"/>
      <c r="R140" s="171"/>
      <c r="S140" s="171"/>
      <c r="T140" s="172"/>
      <c r="AT140" s="166" t="s">
        <v>157</v>
      </c>
      <c r="AU140" s="166" t="s">
        <v>126</v>
      </c>
      <c r="AV140" s="13" t="s">
        <v>126</v>
      </c>
      <c r="AW140" s="13" t="s">
        <v>29</v>
      </c>
      <c r="AX140" s="13" t="s">
        <v>73</v>
      </c>
      <c r="AY140" s="166" t="s">
        <v>119</v>
      </c>
    </row>
    <row r="141" spans="1:65" s="14" customFormat="1">
      <c r="B141" s="173"/>
      <c r="D141" s="165" t="s">
        <v>157</v>
      </c>
      <c r="E141" s="174" t="s">
        <v>1</v>
      </c>
      <c r="F141" s="175" t="s">
        <v>159</v>
      </c>
      <c r="H141" s="176">
        <v>6.22</v>
      </c>
      <c r="I141" s="177"/>
      <c r="L141" s="173"/>
      <c r="M141" s="178"/>
      <c r="N141" s="179"/>
      <c r="O141" s="179"/>
      <c r="P141" s="179"/>
      <c r="Q141" s="179"/>
      <c r="R141" s="179"/>
      <c r="S141" s="179"/>
      <c r="T141" s="180"/>
      <c r="AT141" s="174" t="s">
        <v>157</v>
      </c>
      <c r="AU141" s="174" t="s">
        <v>126</v>
      </c>
      <c r="AV141" s="14" t="s">
        <v>125</v>
      </c>
      <c r="AW141" s="14" t="s">
        <v>29</v>
      </c>
      <c r="AX141" s="14" t="s">
        <v>80</v>
      </c>
      <c r="AY141" s="174" t="s">
        <v>119</v>
      </c>
    </row>
    <row r="142" spans="1:65" s="2" customFormat="1" ht="24.2" customHeight="1">
      <c r="A142" s="31"/>
      <c r="B142" s="149"/>
      <c r="C142" s="150" t="s">
        <v>172</v>
      </c>
      <c r="D142" s="150" t="s">
        <v>121</v>
      </c>
      <c r="E142" s="151" t="s">
        <v>214</v>
      </c>
      <c r="F142" s="152" t="s">
        <v>880</v>
      </c>
      <c r="G142" s="153" t="s">
        <v>183</v>
      </c>
      <c r="H142" s="154">
        <v>7.06</v>
      </c>
      <c r="I142" s="155"/>
      <c r="J142" s="156">
        <f>ROUND(I142*H142,2)</f>
        <v>0</v>
      </c>
      <c r="K142" s="157"/>
      <c r="L142" s="32"/>
      <c r="M142" s="158" t="s">
        <v>1</v>
      </c>
      <c r="N142" s="159" t="s">
        <v>39</v>
      </c>
      <c r="O142" s="60"/>
      <c r="P142" s="160">
        <f>O142*H142</f>
        <v>0</v>
      </c>
      <c r="Q142" s="160">
        <v>0</v>
      </c>
      <c r="R142" s="160">
        <f>Q142*H142</f>
        <v>0</v>
      </c>
      <c r="S142" s="160">
        <v>0</v>
      </c>
      <c r="T142" s="161">
        <f>S142*H142</f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125</v>
      </c>
      <c r="AT142" s="162" t="s">
        <v>121</v>
      </c>
      <c r="AU142" s="162" t="s">
        <v>126</v>
      </c>
      <c r="AY142" s="16" t="s">
        <v>119</v>
      </c>
      <c r="BE142" s="163">
        <f>IF(N142="základná",J142,0)</f>
        <v>0</v>
      </c>
      <c r="BF142" s="163">
        <f>IF(N142="znížená",J142,0)</f>
        <v>0</v>
      </c>
      <c r="BG142" s="163">
        <f>IF(N142="zákl. prenesená",J142,0)</f>
        <v>0</v>
      </c>
      <c r="BH142" s="163">
        <f>IF(N142="zníž. prenesená",J142,0)</f>
        <v>0</v>
      </c>
      <c r="BI142" s="163">
        <f>IF(N142="nulová",J142,0)</f>
        <v>0</v>
      </c>
      <c r="BJ142" s="16" t="s">
        <v>126</v>
      </c>
      <c r="BK142" s="163">
        <f>ROUND(I142*H142,2)</f>
        <v>0</v>
      </c>
      <c r="BL142" s="16" t="s">
        <v>125</v>
      </c>
      <c r="BM142" s="162" t="s">
        <v>881</v>
      </c>
    </row>
    <row r="143" spans="1:65" s="13" customFormat="1">
      <c r="B143" s="164"/>
      <c r="D143" s="165" t="s">
        <v>157</v>
      </c>
      <c r="E143" s="166" t="s">
        <v>1</v>
      </c>
      <c r="F143" s="167" t="s">
        <v>882</v>
      </c>
      <c r="H143" s="168">
        <v>7.06</v>
      </c>
      <c r="I143" s="169"/>
      <c r="L143" s="164"/>
      <c r="M143" s="170"/>
      <c r="N143" s="171"/>
      <c r="O143" s="171"/>
      <c r="P143" s="171"/>
      <c r="Q143" s="171"/>
      <c r="R143" s="171"/>
      <c r="S143" s="171"/>
      <c r="T143" s="172"/>
      <c r="AT143" s="166" t="s">
        <v>157</v>
      </c>
      <c r="AU143" s="166" t="s">
        <v>126</v>
      </c>
      <c r="AV143" s="13" t="s">
        <v>126</v>
      </c>
      <c r="AW143" s="13" t="s">
        <v>29</v>
      </c>
      <c r="AX143" s="13" t="s">
        <v>73</v>
      </c>
      <c r="AY143" s="166" t="s">
        <v>119</v>
      </c>
    </row>
    <row r="144" spans="1:65" s="14" customFormat="1">
      <c r="B144" s="173"/>
      <c r="D144" s="165" t="s">
        <v>157</v>
      </c>
      <c r="E144" s="174" t="s">
        <v>1</v>
      </c>
      <c r="F144" s="175" t="s">
        <v>159</v>
      </c>
      <c r="H144" s="176">
        <v>7.06</v>
      </c>
      <c r="I144" s="177"/>
      <c r="L144" s="173"/>
      <c r="M144" s="178"/>
      <c r="N144" s="179"/>
      <c r="O144" s="179"/>
      <c r="P144" s="179"/>
      <c r="Q144" s="179"/>
      <c r="R144" s="179"/>
      <c r="S144" s="179"/>
      <c r="T144" s="180"/>
      <c r="AT144" s="174" t="s">
        <v>157</v>
      </c>
      <c r="AU144" s="174" t="s">
        <v>126</v>
      </c>
      <c r="AV144" s="14" t="s">
        <v>125</v>
      </c>
      <c r="AW144" s="14" t="s">
        <v>29</v>
      </c>
      <c r="AX144" s="14" t="s">
        <v>80</v>
      </c>
      <c r="AY144" s="174" t="s">
        <v>119</v>
      </c>
    </row>
    <row r="145" spans="1:65" s="2" customFormat="1" ht="24.2" customHeight="1">
      <c r="A145" s="31"/>
      <c r="B145" s="149"/>
      <c r="C145" s="150" t="s">
        <v>176</v>
      </c>
      <c r="D145" s="150" t="s">
        <v>121</v>
      </c>
      <c r="E145" s="151" t="s">
        <v>246</v>
      </c>
      <c r="F145" s="152" t="s">
        <v>883</v>
      </c>
      <c r="G145" s="153" t="s">
        <v>124</v>
      </c>
      <c r="H145" s="154">
        <v>14.65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125</v>
      </c>
      <c r="AT145" s="162" t="s">
        <v>121</v>
      </c>
      <c r="AU145" s="162" t="s">
        <v>126</v>
      </c>
      <c r="AY145" s="16" t="s">
        <v>119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126</v>
      </c>
      <c r="BK145" s="163">
        <f>ROUND(I145*H145,2)</f>
        <v>0</v>
      </c>
      <c r="BL145" s="16" t="s">
        <v>125</v>
      </c>
      <c r="BM145" s="162" t="s">
        <v>884</v>
      </c>
    </row>
    <row r="146" spans="1:65" s="2" customFormat="1" ht="37.9" customHeight="1">
      <c r="A146" s="31"/>
      <c r="B146" s="149"/>
      <c r="C146" s="150" t="s">
        <v>180</v>
      </c>
      <c r="D146" s="150" t="s">
        <v>121</v>
      </c>
      <c r="E146" s="151" t="s">
        <v>250</v>
      </c>
      <c r="F146" s="152" t="s">
        <v>251</v>
      </c>
      <c r="G146" s="153" t="s">
        <v>124</v>
      </c>
      <c r="H146" s="154">
        <v>49.45</v>
      </c>
      <c r="I146" s="155"/>
      <c r="J146" s="156">
        <f>ROUND(I146*H146,2)</f>
        <v>0</v>
      </c>
      <c r="K146" s="157"/>
      <c r="L146" s="32"/>
      <c r="M146" s="158" t="s">
        <v>1</v>
      </c>
      <c r="N146" s="159" t="s">
        <v>39</v>
      </c>
      <c r="O146" s="60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125</v>
      </c>
      <c r="AT146" s="162" t="s">
        <v>121</v>
      </c>
      <c r="AU146" s="162" t="s">
        <v>126</v>
      </c>
      <c r="AY146" s="16" t="s">
        <v>119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126</v>
      </c>
      <c r="BK146" s="163">
        <f>ROUND(I146*H146,2)</f>
        <v>0</v>
      </c>
      <c r="BL146" s="16" t="s">
        <v>125</v>
      </c>
      <c r="BM146" s="162" t="s">
        <v>885</v>
      </c>
    </row>
    <row r="147" spans="1:65" s="2" customFormat="1" ht="24.2" customHeight="1">
      <c r="A147" s="31"/>
      <c r="B147" s="149"/>
      <c r="C147" s="150" t="s">
        <v>186</v>
      </c>
      <c r="D147" s="150" t="s">
        <v>121</v>
      </c>
      <c r="E147" s="151" t="s">
        <v>886</v>
      </c>
      <c r="F147" s="152" t="s">
        <v>887</v>
      </c>
      <c r="G147" s="153" t="s">
        <v>124</v>
      </c>
      <c r="H147" s="154">
        <v>3.8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125</v>
      </c>
      <c r="AT147" s="162" t="s">
        <v>121</v>
      </c>
      <c r="AU147" s="162" t="s">
        <v>126</v>
      </c>
      <c r="AY147" s="16" t="s">
        <v>119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126</v>
      </c>
      <c r="BK147" s="163">
        <f>ROUND(I147*H147,2)</f>
        <v>0</v>
      </c>
      <c r="BL147" s="16" t="s">
        <v>125</v>
      </c>
      <c r="BM147" s="162" t="s">
        <v>888</v>
      </c>
    </row>
    <row r="148" spans="1:65" s="2" customFormat="1" ht="21.75" customHeight="1">
      <c r="A148" s="31"/>
      <c r="B148" s="149"/>
      <c r="C148" s="150" t="s">
        <v>191</v>
      </c>
      <c r="D148" s="150" t="s">
        <v>121</v>
      </c>
      <c r="E148" s="151" t="s">
        <v>254</v>
      </c>
      <c r="F148" s="152" t="s">
        <v>255</v>
      </c>
      <c r="G148" s="153" t="s">
        <v>256</v>
      </c>
      <c r="H148" s="154">
        <v>12.403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125</v>
      </c>
      <c r="AT148" s="162" t="s">
        <v>121</v>
      </c>
      <c r="AU148" s="162" t="s">
        <v>126</v>
      </c>
      <c r="AY148" s="16" t="s">
        <v>119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126</v>
      </c>
      <c r="BK148" s="163">
        <f>ROUND(I148*H148,2)</f>
        <v>0</v>
      </c>
      <c r="BL148" s="16" t="s">
        <v>125</v>
      </c>
      <c r="BM148" s="162" t="s">
        <v>889</v>
      </c>
    </row>
    <row r="149" spans="1:65" s="2" customFormat="1" ht="24.2" customHeight="1">
      <c r="A149" s="31"/>
      <c r="B149" s="149"/>
      <c r="C149" s="150" t="s">
        <v>196</v>
      </c>
      <c r="D149" s="150" t="s">
        <v>121</v>
      </c>
      <c r="E149" s="151" t="s">
        <v>259</v>
      </c>
      <c r="F149" s="152" t="s">
        <v>260</v>
      </c>
      <c r="G149" s="153" t="s">
        <v>256</v>
      </c>
      <c r="H149" s="154">
        <v>173.642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125</v>
      </c>
      <c r="AT149" s="162" t="s">
        <v>121</v>
      </c>
      <c r="AU149" s="162" t="s">
        <v>126</v>
      </c>
      <c r="AY149" s="16" t="s">
        <v>119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126</v>
      </c>
      <c r="BK149" s="163">
        <f>ROUND(I149*H149,2)</f>
        <v>0</v>
      </c>
      <c r="BL149" s="16" t="s">
        <v>125</v>
      </c>
      <c r="BM149" s="162" t="s">
        <v>890</v>
      </c>
    </row>
    <row r="150" spans="1:65" s="13" customFormat="1">
      <c r="B150" s="164"/>
      <c r="D150" s="165" t="s">
        <v>157</v>
      </c>
      <c r="E150" s="166" t="s">
        <v>1</v>
      </c>
      <c r="F150" s="167" t="s">
        <v>891</v>
      </c>
      <c r="H150" s="168">
        <v>173.642</v>
      </c>
      <c r="I150" s="169"/>
      <c r="L150" s="164"/>
      <c r="M150" s="170"/>
      <c r="N150" s="171"/>
      <c r="O150" s="171"/>
      <c r="P150" s="171"/>
      <c r="Q150" s="171"/>
      <c r="R150" s="171"/>
      <c r="S150" s="171"/>
      <c r="T150" s="172"/>
      <c r="AT150" s="166" t="s">
        <v>157</v>
      </c>
      <c r="AU150" s="166" t="s">
        <v>126</v>
      </c>
      <c r="AV150" s="13" t="s">
        <v>126</v>
      </c>
      <c r="AW150" s="13" t="s">
        <v>29</v>
      </c>
      <c r="AX150" s="13" t="s">
        <v>73</v>
      </c>
      <c r="AY150" s="166" t="s">
        <v>119</v>
      </c>
    </row>
    <row r="151" spans="1:65" s="14" customFormat="1">
      <c r="B151" s="173"/>
      <c r="D151" s="165" t="s">
        <v>157</v>
      </c>
      <c r="E151" s="174" t="s">
        <v>1</v>
      </c>
      <c r="F151" s="175" t="s">
        <v>159</v>
      </c>
      <c r="H151" s="176">
        <v>173.642</v>
      </c>
      <c r="I151" s="177"/>
      <c r="L151" s="173"/>
      <c r="M151" s="178"/>
      <c r="N151" s="179"/>
      <c r="O151" s="179"/>
      <c r="P151" s="179"/>
      <c r="Q151" s="179"/>
      <c r="R151" s="179"/>
      <c r="S151" s="179"/>
      <c r="T151" s="180"/>
      <c r="AT151" s="174" t="s">
        <v>157</v>
      </c>
      <c r="AU151" s="174" t="s">
        <v>126</v>
      </c>
      <c r="AV151" s="14" t="s">
        <v>125</v>
      </c>
      <c r="AW151" s="14" t="s">
        <v>29</v>
      </c>
      <c r="AX151" s="14" t="s">
        <v>80</v>
      </c>
      <c r="AY151" s="174" t="s">
        <v>119</v>
      </c>
    </row>
    <row r="152" spans="1:65" s="2" customFormat="1" ht="24.2" customHeight="1">
      <c r="A152" s="31"/>
      <c r="B152" s="149"/>
      <c r="C152" s="150" t="s">
        <v>200</v>
      </c>
      <c r="D152" s="150" t="s">
        <v>121</v>
      </c>
      <c r="E152" s="151" t="s">
        <v>264</v>
      </c>
      <c r="F152" s="152" t="s">
        <v>265</v>
      </c>
      <c r="G152" s="153" t="s">
        <v>256</v>
      </c>
      <c r="H152" s="154">
        <v>12.403</v>
      </c>
      <c r="I152" s="155"/>
      <c r="J152" s="156">
        <f>ROUND(I152*H152,2)</f>
        <v>0</v>
      </c>
      <c r="K152" s="157"/>
      <c r="L152" s="32"/>
      <c r="M152" s="158" t="s">
        <v>1</v>
      </c>
      <c r="N152" s="159" t="s">
        <v>39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125</v>
      </c>
      <c r="AT152" s="162" t="s">
        <v>121</v>
      </c>
      <c r="AU152" s="162" t="s">
        <v>126</v>
      </c>
      <c r="AY152" s="16" t="s">
        <v>119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126</v>
      </c>
      <c r="BK152" s="163">
        <f>ROUND(I152*H152,2)</f>
        <v>0</v>
      </c>
      <c r="BL152" s="16" t="s">
        <v>125</v>
      </c>
      <c r="BM152" s="162" t="s">
        <v>892</v>
      </c>
    </row>
    <row r="153" spans="1:65" s="2" customFormat="1" ht="24.2" customHeight="1">
      <c r="A153" s="31"/>
      <c r="B153" s="149"/>
      <c r="C153" s="150" t="s">
        <v>204</v>
      </c>
      <c r="D153" s="150" t="s">
        <v>121</v>
      </c>
      <c r="E153" s="151" t="s">
        <v>268</v>
      </c>
      <c r="F153" s="152" t="s">
        <v>269</v>
      </c>
      <c r="G153" s="153" t="s">
        <v>256</v>
      </c>
      <c r="H153" s="154">
        <v>12.403</v>
      </c>
      <c r="I153" s="155"/>
      <c r="J153" s="156">
        <f>ROUND(I153*H153,2)</f>
        <v>0</v>
      </c>
      <c r="K153" s="157"/>
      <c r="L153" s="32"/>
      <c r="M153" s="158" t="s">
        <v>1</v>
      </c>
      <c r="N153" s="159" t="s">
        <v>39</v>
      </c>
      <c r="O153" s="60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125</v>
      </c>
      <c r="AT153" s="162" t="s">
        <v>121</v>
      </c>
      <c r="AU153" s="162" t="s">
        <v>126</v>
      </c>
      <c r="AY153" s="16" t="s">
        <v>119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126</v>
      </c>
      <c r="BK153" s="163">
        <f>ROUND(I153*H153,2)</f>
        <v>0</v>
      </c>
      <c r="BL153" s="16" t="s">
        <v>125</v>
      </c>
      <c r="BM153" s="162" t="s">
        <v>893</v>
      </c>
    </row>
    <row r="154" spans="1:65" s="2" customFormat="1" ht="16.5" customHeight="1">
      <c r="A154" s="31"/>
      <c r="B154" s="149"/>
      <c r="C154" s="150" t="s">
        <v>209</v>
      </c>
      <c r="D154" s="150" t="s">
        <v>121</v>
      </c>
      <c r="E154" s="151" t="s">
        <v>272</v>
      </c>
      <c r="F154" s="152" t="s">
        <v>273</v>
      </c>
      <c r="G154" s="153" t="s">
        <v>256</v>
      </c>
      <c r="H154" s="154">
        <v>12.403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125</v>
      </c>
      <c r="AT154" s="162" t="s">
        <v>121</v>
      </c>
      <c r="AU154" s="162" t="s">
        <v>126</v>
      </c>
      <c r="AY154" s="16" t="s">
        <v>119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126</v>
      </c>
      <c r="BK154" s="163">
        <f>ROUND(I154*H154,2)</f>
        <v>0</v>
      </c>
      <c r="BL154" s="16" t="s">
        <v>125</v>
      </c>
      <c r="BM154" s="162" t="s">
        <v>894</v>
      </c>
    </row>
    <row r="155" spans="1:65" s="12" customFormat="1" ht="25.9" customHeight="1">
      <c r="B155" s="136"/>
      <c r="D155" s="137" t="s">
        <v>72</v>
      </c>
      <c r="E155" s="138" t="s">
        <v>275</v>
      </c>
      <c r="F155" s="138" t="s">
        <v>276</v>
      </c>
      <c r="I155" s="139"/>
      <c r="J155" s="140">
        <f>BK155</f>
        <v>0</v>
      </c>
      <c r="L155" s="136"/>
      <c r="M155" s="141"/>
      <c r="N155" s="142"/>
      <c r="O155" s="142"/>
      <c r="P155" s="143">
        <f>P156+P158+P161+P163</f>
        <v>0</v>
      </c>
      <c r="Q155" s="142"/>
      <c r="R155" s="143">
        <f>R156+R158+R161+R163</f>
        <v>0</v>
      </c>
      <c r="S155" s="142"/>
      <c r="T155" s="144">
        <f>T156+T158+T161+T163</f>
        <v>0</v>
      </c>
      <c r="AR155" s="137" t="s">
        <v>126</v>
      </c>
      <c r="AT155" s="145" t="s">
        <v>72</v>
      </c>
      <c r="AU155" s="145" t="s">
        <v>73</v>
      </c>
      <c r="AY155" s="137" t="s">
        <v>119</v>
      </c>
      <c r="BK155" s="146">
        <f>BK156+BK158+BK161+BK163</f>
        <v>0</v>
      </c>
    </row>
    <row r="156" spans="1:65" s="12" customFormat="1" ht="22.9" customHeight="1">
      <c r="B156" s="136"/>
      <c r="D156" s="137" t="s">
        <v>72</v>
      </c>
      <c r="E156" s="147" t="s">
        <v>292</v>
      </c>
      <c r="F156" s="147" t="s">
        <v>293</v>
      </c>
      <c r="I156" s="139"/>
      <c r="J156" s="148">
        <f>BK156</f>
        <v>0</v>
      </c>
      <c r="L156" s="136"/>
      <c r="M156" s="141"/>
      <c r="N156" s="142"/>
      <c r="O156" s="142"/>
      <c r="P156" s="143">
        <f>P157</f>
        <v>0</v>
      </c>
      <c r="Q156" s="142"/>
      <c r="R156" s="143">
        <f>R157</f>
        <v>0</v>
      </c>
      <c r="S156" s="142"/>
      <c r="T156" s="144">
        <f>T157</f>
        <v>0</v>
      </c>
      <c r="AR156" s="137" t="s">
        <v>126</v>
      </c>
      <c r="AT156" s="145" t="s">
        <v>72</v>
      </c>
      <c r="AU156" s="145" t="s">
        <v>80</v>
      </c>
      <c r="AY156" s="137" t="s">
        <v>119</v>
      </c>
      <c r="BK156" s="146">
        <f>BK157</f>
        <v>0</v>
      </c>
    </row>
    <row r="157" spans="1:65" s="2" customFormat="1" ht="33" customHeight="1">
      <c r="A157" s="31"/>
      <c r="B157" s="149"/>
      <c r="C157" s="150" t="s">
        <v>7</v>
      </c>
      <c r="D157" s="150" t="s">
        <v>121</v>
      </c>
      <c r="E157" s="151" t="s">
        <v>302</v>
      </c>
      <c r="F157" s="152" t="s">
        <v>303</v>
      </c>
      <c r="G157" s="153" t="s">
        <v>124</v>
      </c>
      <c r="H157" s="154">
        <v>68.34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196</v>
      </c>
      <c r="AT157" s="162" t="s">
        <v>121</v>
      </c>
      <c r="AU157" s="162" t="s">
        <v>126</v>
      </c>
      <c r="AY157" s="16" t="s">
        <v>119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126</v>
      </c>
      <c r="BK157" s="163">
        <f>ROUND(I157*H157,2)</f>
        <v>0</v>
      </c>
      <c r="BL157" s="16" t="s">
        <v>196</v>
      </c>
      <c r="BM157" s="162" t="s">
        <v>895</v>
      </c>
    </row>
    <row r="158" spans="1:65" s="12" customFormat="1" ht="22.9" customHeight="1">
      <c r="B158" s="136"/>
      <c r="D158" s="137" t="s">
        <v>72</v>
      </c>
      <c r="E158" s="147" t="s">
        <v>306</v>
      </c>
      <c r="F158" s="147" t="s">
        <v>307</v>
      </c>
      <c r="I158" s="139"/>
      <c r="J158" s="148">
        <f>BK158</f>
        <v>0</v>
      </c>
      <c r="L158" s="136"/>
      <c r="M158" s="141"/>
      <c r="N158" s="142"/>
      <c r="O158" s="142"/>
      <c r="P158" s="143">
        <f>SUM(P159:P160)</f>
        <v>0</v>
      </c>
      <c r="Q158" s="142"/>
      <c r="R158" s="143">
        <f>SUM(R159:R160)</f>
        <v>0</v>
      </c>
      <c r="S158" s="142"/>
      <c r="T158" s="144">
        <f>SUM(T159:T160)</f>
        <v>0</v>
      </c>
      <c r="AR158" s="137" t="s">
        <v>126</v>
      </c>
      <c r="AT158" s="145" t="s">
        <v>72</v>
      </c>
      <c r="AU158" s="145" t="s">
        <v>80</v>
      </c>
      <c r="AY158" s="137" t="s">
        <v>119</v>
      </c>
      <c r="BK158" s="146">
        <f>SUM(BK159:BK160)</f>
        <v>0</v>
      </c>
    </row>
    <row r="159" spans="1:65" s="2" customFormat="1" ht="16.5" customHeight="1">
      <c r="A159" s="31"/>
      <c r="B159" s="149"/>
      <c r="C159" s="150" t="s">
        <v>225</v>
      </c>
      <c r="D159" s="150" t="s">
        <v>121</v>
      </c>
      <c r="E159" s="151" t="s">
        <v>309</v>
      </c>
      <c r="F159" s="152" t="s">
        <v>310</v>
      </c>
      <c r="G159" s="153" t="s">
        <v>183</v>
      </c>
      <c r="H159" s="154">
        <v>20.34</v>
      </c>
      <c r="I159" s="155"/>
      <c r="J159" s="156">
        <f>ROUND(I159*H159,2)</f>
        <v>0</v>
      </c>
      <c r="K159" s="157"/>
      <c r="L159" s="32"/>
      <c r="M159" s="158" t="s">
        <v>1</v>
      </c>
      <c r="N159" s="159" t="s">
        <v>39</v>
      </c>
      <c r="O159" s="60"/>
      <c r="P159" s="160">
        <f>O159*H159</f>
        <v>0</v>
      </c>
      <c r="Q159" s="160">
        <v>0</v>
      </c>
      <c r="R159" s="160">
        <f>Q159*H159</f>
        <v>0</v>
      </c>
      <c r="S159" s="160">
        <v>0</v>
      </c>
      <c r="T159" s="161">
        <f>S159*H159</f>
        <v>0</v>
      </c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R159" s="162" t="s">
        <v>196</v>
      </c>
      <c r="AT159" s="162" t="s">
        <v>121</v>
      </c>
      <c r="AU159" s="162" t="s">
        <v>126</v>
      </c>
      <c r="AY159" s="16" t="s">
        <v>119</v>
      </c>
      <c r="BE159" s="163">
        <f>IF(N159="základná",J159,0)</f>
        <v>0</v>
      </c>
      <c r="BF159" s="163">
        <f>IF(N159="znížená",J159,0)</f>
        <v>0</v>
      </c>
      <c r="BG159" s="163">
        <f>IF(N159="zákl. prenesená",J159,0)</f>
        <v>0</v>
      </c>
      <c r="BH159" s="163">
        <f>IF(N159="zníž. prenesená",J159,0)</f>
        <v>0</v>
      </c>
      <c r="BI159" s="163">
        <f>IF(N159="nulová",J159,0)</f>
        <v>0</v>
      </c>
      <c r="BJ159" s="16" t="s">
        <v>126</v>
      </c>
      <c r="BK159" s="163">
        <f>ROUND(I159*H159,2)</f>
        <v>0</v>
      </c>
      <c r="BL159" s="16" t="s">
        <v>196</v>
      </c>
      <c r="BM159" s="162" t="s">
        <v>896</v>
      </c>
    </row>
    <row r="160" spans="1:65" s="2" customFormat="1" ht="16.5" customHeight="1">
      <c r="A160" s="31"/>
      <c r="B160" s="149"/>
      <c r="C160" s="150" t="s">
        <v>230</v>
      </c>
      <c r="D160" s="150" t="s">
        <v>121</v>
      </c>
      <c r="E160" s="151" t="s">
        <v>313</v>
      </c>
      <c r="F160" s="152" t="s">
        <v>314</v>
      </c>
      <c r="G160" s="153" t="s">
        <v>183</v>
      </c>
      <c r="H160" s="154">
        <v>6.68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196</v>
      </c>
      <c r="AT160" s="162" t="s">
        <v>121</v>
      </c>
      <c r="AU160" s="162" t="s">
        <v>126</v>
      </c>
      <c r="AY160" s="16" t="s">
        <v>119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126</v>
      </c>
      <c r="BK160" s="163">
        <f>ROUND(I160*H160,2)</f>
        <v>0</v>
      </c>
      <c r="BL160" s="16" t="s">
        <v>196</v>
      </c>
      <c r="BM160" s="162" t="s">
        <v>897</v>
      </c>
    </row>
    <row r="161" spans="1:65" s="12" customFormat="1" ht="22.9" customHeight="1">
      <c r="B161" s="136"/>
      <c r="D161" s="137" t="s">
        <v>72</v>
      </c>
      <c r="E161" s="147" t="s">
        <v>321</v>
      </c>
      <c r="F161" s="147" t="s">
        <v>322</v>
      </c>
      <c r="I161" s="139"/>
      <c r="J161" s="148">
        <f>BK161</f>
        <v>0</v>
      </c>
      <c r="L161" s="136"/>
      <c r="M161" s="141"/>
      <c r="N161" s="142"/>
      <c r="O161" s="142"/>
      <c r="P161" s="143">
        <f>P162</f>
        <v>0</v>
      </c>
      <c r="Q161" s="142"/>
      <c r="R161" s="143">
        <f>R162</f>
        <v>0</v>
      </c>
      <c r="S161" s="142"/>
      <c r="T161" s="144">
        <f>T162</f>
        <v>0</v>
      </c>
      <c r="AR161" s="137" t="s">
        <v>126</v>
      </c>
      <c r="AT161" s="145" t="s">
        <v>72</v>
      </c>
      <c r="AU161" s="145" t="s">
        <v>80</v>
      </c>
      <c r="AY161" s="137" t="s">
        <v>119</v>
      </c>
      <c r="BK161" s="146">
        <f>BK162</f>
        <v>0</v>
      </c>
    </row>
    <row r="162" spans="1:65" s="2" customFormat="1" ht="16.5" customHeight="1">
      <c r="A162" s="31"/>
      <c r="B162" s="149"/>
      <c r="C162" s="150" t="s">
        <v>235</v>
      </c>
      <c r="D162" s="150" t="s">
        <v>121</v>
      </c>
      <c r="E162" s="151" t="s">
        <v>324</v>
      </c>
      <c r="F162" s="152" t="s">
        <v>898</v>
      </c>
      <c r="G162" s="153" t="s">
        <v>124</v>
      </c>
      <c r="H162" s="154">
        <v>68.34</v>
      </c>
      <c r="I162" s="155"/>
      <c r="J162" s="156">
        <f>ROUND(I162*H162,2)</f>
        <v>0</v>
      </c>
      <c r="K162" s="157"/>
      <c r="L162" s="32"/>
      <c r="M162" s="158" t="s">
        <v>1</v>
      </c>
      <c r="N162" s="159" t="s">
        <v>39</v>
      </c>
      <c r="O162" s="60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2" t="s">
        <v>196</v>
      </c>
      <c r="AT162" s="162" t="s">
        <v>121</v>
      </c>
      <c r="AU162" s="162" t="s">
        <v>126</v>
      </c>
      <c r="AY162" s="16" t="s">
        <v>119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6" t="s">
        <v>126</v>
      </c>
      <c r="BK162" s="163">
        <f>ROUND(I162*H162,2)</f>
        <v>0</v>
      </c>
      <c r="BL162" s="16" t="s">
        <v>196</v>
      </c>
      <c r="BM162" s="162" t="s">
        <v>899</v>
      </c>
    </row>
    <row r="163" spans="1:65" s="12" customFormat="1" ht="22.9" customHeight="1">
      <c r="B163" s="136"/>
      <c r="D163" s="137" t="s">
        <v>72</v>
      </c>
      <c r="E163" s="147" t="s">
        <v>331</v>
      </c>
      <c r="F163" s="147" t="s">
        <v>332</v>
      </c>
      <c r="I163" s="139"/>
      <c r="J163" s="148">
        <f>BK163</f>
        <v>0</v>
      </c>
      <c r="L163" s="136"/>
      <c r="M163" s="141"/>
      <c r="N163" s="142"/>
      <c r="O163" s="142"/>
      <c r="P163" s="143">
        <f>SUM(P164:P169)</f>
        <v>0</v>
      </c>
      <c r="Q163" s="142"/>
      <c r="R163" s="143">
        <f>SUM(R164:R169)</f>
        <v>0</v>
      </c>
      <c r="S163" s="142"/>
      <c r="T163" s="144">
        <f>SUM(T164:T169)</f>
        <v>0</v>
      </c>
      <c r="AR163" s="137" t="s">
        <v>126</v>
      </c>
      <c r="AT163" s="145" t="s">
        <v>72</v>
      </c>
      <c r="AU163" s="145" t="s">
        <v>80</v>
      </c>
      <c r="AY163" s="137" t="s">
        <v>119</v>
      </c>
      <c r="BK163" s="146">
        <f>SUM(BK164:BK169)</f>
        <v>0</v>
      </c>
    </row>
    <row r="164" spans="1:65" s="2" customFormat="1" ht="16.5" customHeight="1">
      <c r="A164" s="31"/>
      <c r="B164" s="149"/>
      <c r="C164" s="150" t="s">
        <v>240</v>
      </c>
      <c r="D164" s="150" t="s">
        <v>121</v>
      </c>
      <c r="E164" s="151" t="s">
        <v>339</v>
      </c>
      <c r="F164" s="152" t="s">
        <v>900</v>
      </c>
      <c r="G164" s="153" t="s">
        <v>124</v>
      </c>
      <c r="H164" s="154">
        <v>2.254</v>
      </c>
      <c r="I164" s="155"/>
      <c r="J164" s="156">
        <f>ROUND(I164*H164,2)</f>
        <v>0</v>
      </c>
      <c r="K164" s="157"/>
      <c r="L164" s="32"/>
      <c r="M164" s="158" t="s">
        <v>1</v>
      </c>
      <c r="N164" s="159" t="s">
        <v>39</v>
      </c>
      <c r="O164" s="60"/>
      <c r="P164" s="160">
        <f>O164*H164</f>
        <v>0</v>
      </c>
      <c r="Q164" s="160">
        <v>0</v>
      </c>
      <c r="R164" s="160">
        <f>Q164*H164</f>
        <v>0</v>
      </c>
      <c r="S164" s="160">
        <v>0</v>
      </c>
      <c r="T164" s="161">
        <f>S164*H164</f>
        <v>0</v>
      </c>
      <c r="U164" s="31"/>
      <c r="V164" s="31"/>
      <c r="W164" s="31"/>
      <c r="X164" s="31"/>
      <c r="Y164" s="31"/>
      <c r="Z164" s="31"/>
      <c r="AA164" s="31"/>
      <c r="AB164" s="31"/>
      <c r="AC164" s="31"/>
      <c r="AD164" s="31"/>
      <c r="AE164" s="31"/>
      <c r="AR164" s="162" t="s">
        <v>196</v>
      </c>
      <c r="AT164" s="162" t="s">
        <v>121</v>
      </c>
      <c r="AU164" s="162" t="s">
        <v>126</v>
      </c>
      <c r="AY164" s="16" t="s">
        <v>119</v>
      </c>
      <c r="BE164" s="163">
        <f>IF(N164="základná",J164,0)</f>
        <v>0</v>
      </c>
      <c r="BF164" s="163">
        <f>IF(N164="znížená",J164,0)</f>
        <v>0</v>
      </c>
      <c r="BG164" s="163">
        <f>IF(N164="zákl. prenesená",J164,0)</f>
        <v>0</v>
      </c>
      <c r="BH164" s="163">
        <f>IF(N164="zníž. prenesená",J164,0)</f>
        <v>0</v>
      </c>
      <c r="BI164" s="163">
        <f>IF(N164="nulová",J164,0)</f>
        <v>0</v>
      </c>
      <c r="BJ164" s="16" t="s">
        <v>126</v>
      </c>
      <c r="BK164" s="163">
        <f>ROUND(I164*H164,2)</f>
        <v>0</v>
      </c>
      <c r="BL164" s="16" t="s">
        <v>196</v>
      </c>
      <c r="BM164" s="162" t="s">
        <v>901</v>
      </c>
    </row>
    <row r="165" spans="1:65" s="13" customFormat="1">
      <c r="B165" s="164"/>
      <c r="D165" s="165" t="s">
        <v>157</v>
      </c>
      <c r="E165" s="166" t="s">
        <v>1</v>
      </c>
      <c r="F165" s="167" t="s">
        <v>902</v>
      </c>
      <c r="H165" s="168">
        <v>2.254</v>
      </c>
      <c r="I165" s="169"/>
      <c r="L165" s="164"/>
      <c r="M165" s="170"/>
      <c r="N165" s="171"/>
      <c r="O165" s="171"/>
      <c r="P165" s="171"/>
      <c r="Q165" s="171"/>
      <c r="R165" s="171"/>
      <c r="S165" s="171"/>
      <c r="T165" s="172"/>
      <c r="AT165" s="166" t="s">
        <v>157</v>
      </c>
      <c r="AU165" s="166" t="s">
        <v>126</v>
      </c>
      <c r="AV165" s="13" t="s">
        <v>126</v>
      </c>
      <c r="AW165" s="13" t="s">
        <v>29</v>
      </c>
      <c r="AX165" s="13" t="s">
        <v>73</v>
      </c>
      <c r="AY165" s="166" t="s">
        <v>119</v>
      </c>
    </row>
    <row r="166" spans="1:65" s="14" customFormat="1">
      <c r="B166" s="173"/>
      <c r="D166" s="165" t="s">
        <v>157</v>
      </c>
      <c r="E166" s="174" t="s">
        <v>1</v>
      </c>
      <c r="F166" s="175" t="s">
        <v>159</v>
      </c>
      <c r="H166" s="176">
        <v>2.254</v>
      </c>
      <c r="I166" s="177"/>
      <c r="L166" s="173"/>
      <c r="M166" s="178"/>
      <c r="N166" s="179"/>
      <c r="O166" s="179"/>
      <c r="P166" s="179"/>
      <c r="Q166" s="179"/>
      <c r="R166" s="179"/>
      <c r="S166" s="179"/>
      <c r="T166" s="180"/>
      <c r="AT166" s="174" t="s">
        <v>157</v>
      </c>
      <c r="AU166" s="174" t="s">
        <v>126</v>
      </c>
      <c r="AV166" s="14" t="s">
        <v>125</v>
      </c>
      <c r="AW166" s="14" t="s">
        <v>29</v>
      </c>
      <c r="AX166" s="14" t="s">
        <v>80</v>
      </c>
      <c r="AY166" s="174" t="s">
        <v>119</v>
      </c>
    </row>
    <row r="167" spans="1:65" s="2" customFormat="1" ht="21.75" customHeight="1">
      <c r="A167" s="31"/>
      <c r="B167" s="149"/>
      <c r="C167" s="150" t="s">
        <v>245</v>
      </c>
      <c r="D167" s="150" t="s">
        <v>121</v>
      </c>
      <c r="E167" s="151" t="s">
        <v>369</v>
      </c>
      <c r="F167" s="152" t="s">
        <v>903</v>
      </c>
      <c r="G167" s="153" t="s">
        <v>124</v>
      </c>
      <c r="H167" s="154">
        <v>3.0030000000000001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196</v>
      </c>
      <c r="AT167" s="162" t="s">
        <v>121</v>
      </c>
      <c r="AU167" s="162" t="s">
        <v>126</v>
      </c>
      <c r="AY167" s="16" t="s">
        <v>119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126</v>
      </c>
      <c r="BK167" s="163">
        <f>ROUND(I167*H167,2)</f>
        <v>0</v>
      </c>
      <c r="BL167" s="16" t="s">
        <v>196</v>
      </c>
      <c r="BM167" s="162" t="s">
        <v>904</v>
      </c>
    </row>
    <row r="168" spans="1:65" s="13" customFormat="1">
      <c r="B168" s="164"/>
      <c r="D168" s="165" t="s">
        <v>157</v>
      </c>
      <c r="E168" s="166" t="s">
        <v>1</v>
      </c>
      <c r="F168" s="167" t="s">
        <v>905</v>
      </c>
      <c r="H168" s="168">
        <v>3.0030000000000001</v>
      </c>
      <c r="I168" s="169"/>
      <c r="L168" s="164"/>
      <c r="M168" s="170"/>
      <c r="N168" s="171"/>
      <c r="O168" s="171"/>
      <c r="P168" s="171"/>
      <c r="Q168" s="171"/>
      <c r="R168" s="171"/>
      <c r="S168" s="171"/>
      <c r="T168" s="172"/>
      <c r="AT168" s="166" t="s">
        <v>157</v>
      </c>
      <c r="AU168" s="166" t="s">
        <v>126</v>
      </c>
      <c r="AV168" s="13" t="s">
        <v>126</v>
      </c>
      <c r="AW168" s="13" t="s">
        <v>29</v>
      </c>
      <c r="AX168" s="13" t="s">
        <v>73</v>
      </c>
      <c r="AY168" s="166" t="s">
        <v>119</v>
      </c>
    </row>
    <row r="169" spans="1:65" s="14" customFormat="1">
      <c r="B169" s="173"/>
      <c r="D169" s="165" t="s">
        <v>157</v>
      </c>
      <c r="E169" s="174" t="s">
        <v>1</v>
      </c>
      <c r="F169" s="175" t="s">
        <v>159</v>
      </c>
      <c r="H169" s="176">
        <v>3.0030000000000001</v>
      </c>
      <c r="I169" s="177"/>
      <c r="L169" s="173"/>
      <c r="M169" s="197"/>
      <c r="N169" s="198"/>
      <c r="O169" s="198"/>
      <c r="P169" s="198"/>
      <c r="Q169" s="198"/>
      <c r="R169" s="198"/>
      <c r="S169" s="198"/>
      <c r="T169" s="199"/>
      <c r="AT169" s="174" t="s">
        <v>157</v>
      </c>
      <c r="AU169" s="174" t="s">
        <v>126</v>
      </c>
      <c r="AV169" s="14" t="s">
        <v>125</v>
      </c>
      <c r="AW169" s="14" t="s">
        <v>29</v>
      </c>
      <c r="AX169" s="14" t="s">
        <v>80</v>
      </c>
      <c r="AY169" s="174" t="s">
        <v>119</v>
      </c>
    </row>
    <row r="170" spans="1:65" s="2" customFormat="1" ht="6.95" customHeight="1">
      <c r="A170" s="31"/>
      <c r="B170" s="49"/>
      <c r="C170" s="50"/>
      <c r="D170" s="50"/>
      <c r="E170" s="50"/>
      <c r="F170" s="50"/>
      <c r="G170" s="50"/>
      <c r="H170" s="50"/>
      <c r="I170" s="50"/>
      <c r="J170" s="50"/>
      <c r="K170" s="50"/>
      <c r="L170" s="32"/>
      <c r="M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</row>
  </sheetData>
  <autoFilter ref="C122:K16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6"/>
  <sheetViews>
    <sheetView showGridLines="0" topLeftCell="A68" workbookViewId="0">
      <selection activeCell="W96" sqref="W96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85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5" customHeight="1">
      <c r="B4" s="19"/>
      <c r="D4" s="20" t="s">
        <v>88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43" t="str">
        <f>'Rekapitulácia stavby'!K6</f>
        <v>,,Living Lab,, Dropie</v>
      </c>
      <c r="F7" s="244"/>
      <c r="G7" s="244"/>
      <c r="H7" s="244"/>
      <c r="L7" s="19"/>
    </row>
    <row r="8" spans="1:46" s="2" customFormat="1" ht="12" customHeight="1">
      <c r="A8" s="31"/>
      <c r="B8" s="32"/>
      <c r="C8" s="31"/>
      <c r="D8" s="26" t="s">
        <v>89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3" t="s">
        <v>1062</v>
      </c>
      <c r="F9" s="242"/>
      <c r="G9" s="242"/>
      <c r="H9" s="242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5" t="str">
        <f>'Rekapitulácia stavby'!E14</f>
        <v>Vyplň údaj</v>
      </c>
      <c r="F18" s="215"/>
      <c r="G18" s="215"/>
      <c r="H18" s="215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9" t="s">
        <v>1</v>
      </c>
      <c r="F27" s="219"/>
      <c r="G27" s="219"/>
      <c r="H27" s="219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ROUND(J131,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0" t="s">
        <v>37</v>
      </c>
      <c r="E33" s="37" t="s">
        <v>38</v>
      </c>
      <c r="F33" s="101">
        <f>ROUND((SUM(BE131:BE195)),  2)</f>
        <v>0</v>
      </c>
      <c r="G33" s="102"/>
      <c r="H33" s="102"/>
      <c r="I33" s="103">
        <v>0.2</v>
      </c>
      <c r="J33" s="101">
        <f>ROUND(((SUM(BE131:BE195))*I33),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39</v>
      </c>
      <c r="F34" s="101">
        <f>ROUND((SUM(BF131:BF195)),  2)</f>
        <v>0</v>
      </c>
      <c r="G34" s="102"/>
      <c r="H34" s="102"/>
      <c r="I34" s="103">
        <v>0.2</v>
      </c>
      <c r="J34" s="101">
        <f>ROUND(((SUM(BF131:BF195))*I34),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40</v>
      </c>
      <c r="F35" s="104">
        <f>ROUND((SUM(BG131:BG195)),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ROUND((SUM(BH131:BH195)),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42</v>
      </c>
      <c r="F37" s="101">
        <f>ROUND((SUM(BI131:BI195)),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3" t="str">
        <f>E7</f>
        <v>,,Living Lab,, Dropie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3" t="str">
        <f>E9</f>
        <v>SO03 VODÁREŇ - Nový stav</v>
      </c>
      <c r="F87" s="242"/>
      <c r="G87" s="242"/>
      <c r="H87" s="242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91</v>
      </c>
      <c r="D94" s="106"/>
      <c r="E94" s="106"/>
      <c r="F94" s="106"/>
      <c r="G94" s="106"/>
      <c r="H94" s="106"/>
      <c r="I94" s="106"/>
      <c r="J94" s="115" t="s">
        <v>92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93</v>
      </c>
      <c r="D96" s="31"/>
      <c r="E96" s="31"/>
      <c r="F96" s="31"/>
      <c r="G96" s="31"/>
      <c r="H96" s="31"/>
      <c r="I96" s="31"/>
      <c r="J96" s="73">
        <f>J131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94</v>
      </c>
    </row>
    <row r="97" spans="1:31" s="9" customFormat="1" ht="24.95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J132</f>
        <v>0</v>
      </c>
      <c r="L97" s="117"/>
    </row>
    <row r="98" spans="1:31" s="10" customFormat="1" ht="19.899999999999999" customHeight="1">
      <c r="B98" s="121"/>
      <c r="D98" s="122" t="s">
        <v>403</v>
      </c>
      <c r="E98" s="123"/>
      <c r="F98" s="123"/>
      <c r="G98" s="123"/>
      <c r="H98" s="123"/>
      <c r="I98" s="123"/>
      <c r="J98" s="124">
        <f>J133</f>
        <v>0</v>
      </c>
      <c r="L98" s="121"/>
    </row>
    <row r="99" spans="1:31" s="10" customFormat="1" ht="19.899999999999999" customHeight="1">
      <c r="B99" s="121"/>
      <c r="D99" s="122" t="s">
        <v>404</v>
      </c>
      <c r="E99" s="123"/>
      <c r="F99" s="123"/>
      <c r="G99" s="123"/>
      <c r="H99" s="123"/>
      <c r="I99" s="123"/>
      <c r="J99" s="124">
        <f>J135</f>
        <v>0</v>
      </c>
      <c r="L99" s="121"/>
    </row>
    <row r="100" spans="1:31" s="10" customFormat="1" ht="19.899999999999999" customHeight="1">
      <c r="B100" s="121"/>
      <c r="D100" s="122" t="s">
        <v>97</v>
      </c>
      <c r="E100" s="123"/>
      <c r="F100" s="123"/>
      <c r="G100" s="123"/>
      <c r="H100" s="123"/>
      <c r="I100" s="123"/>
      <c r="J100" s="124">
        <f>J143</f>
        <v>0</v>
      </c>
      <c r="L100" s="121"/>
    </row>
    <row r="101" spans="1:31" s="10" customFormat="1" ht="19.899999999999999" customHeight="1">
      <c r="B101" s="121"/>
      <c r="D101" s="122" t="s">
        <v>405</v>
      </c>
      <c r="E101" s="123"/>
      <c r="F101" s="123"/>
      <c r="G101" s="123"/>
      <c r="H101" s="123"/>
      <c r="I101" s="123"/>
      <c r="J101" s="124">
        <f>J148</f>
        <v>0</v>
      </c>
      <c r="L101" s="121"/>
    </row>
    <row r="102" spans="1:31" s="9" customFormat="1" ht="24.95" customHeight="1">
      <c r="B102" s="117"/>
      <c r="D102" s="118" t="s">
        <v>98</v>
      </c>
      <c r="E102" s="119"/>
      <c r="F102" s="119"/>
      <c r="G102" s="119"/>
      <c r="H102" s="119"/>
      <c r="I102" s="119"/>
      <c r="J102" s="120">
        <f>J150</f>
        <v>0</v>
      </c>
      <c r="L102" s="117"/>
    </row>
    <row r="103" spans="1:31" s="10" customFormat="1" ht="19.899999999999999" customHeight="1">
      <c r="B103" s="121"/>
      <c r="D103" s="122" t="s">
        <v>407</v>
      </c>
      <c r="E103" s="123"/>
      <c r="F103" s="123"/>
      <c r="G103" s="123"/>
      <c r="H103" s="123"/>
      <c r="I103" s="123"/>
      <c r="J103" s="124">
        <f>J151</f>
        <v>0</v>
      </c>
      <c r="L103" s="121"/>
    </row>
    <row r="104" spans="1:31" s="10" customFormat="1" ht="19.899999999999999" customHeight="1">
      <c r="B104" s="121"/>
      <c r="D104" s="122" t="s">
        <v>100</v>
      </c>
      <c r="E104" s="123"/>
      <c r="F104" s="123"/>
      <c r="G104" s="123"/>
      <c r="H104" s="123"/>
      <c r="I104" s="123"/>
      <c r="J104" s="124">
        <f>J156</f>
        <v>0</v>
      </c>
      <c r="L104" s="121"/>
    </row>
    <row r="105" spans="1:31" s="10" customFormat="1" ht="19.899999999999999" customHeight="1">
      <c r="B105" s="121"/>
      <c r="D105" s="122" t="s">
        <v>410</v>
      </c>
      <c r="E105" s="123"/>
      <c r="F105" s="123"/>
      <c r="G105" s="123"/>
      <c r="H105" s="123"/>
      <c r="I105" s="123"/>
      <c r="J105" s="124">
        <f>J165</f>
        <v>0</v>
      </c>
      <c r="L105" s="121"/>
    </row>
    <row r="106" spans="1:31" s="10" customFormat="1" ht="19.899999999999999" customHeight="1">
      <c r="B106" s="121"/>
      <c r="D106" s="122" t="s">
        <v>101</v>
      </c>
      <c r="E106" s="123"/>
      <c r="F106" s="123"/>
      <c r="G106" s="123"/>
      <c r="H106" s="123"/>
      <c r="I106" s="123"/>
      <c r="J106" s="124">
        <f>J171</f>
        <v>0</v>
      </c>
      <c r="L106" s="121"/>
    </row>
    <row r="107" spans="1:31" s="10" customFormat="1" ht="19.899999999999999" customHeight="1">
      <c r="B107" s="121"/>
      <c r="D107" s="122" t="s">
        <v>102</v>
      </c>
      <c r="E107" s="123"/>
      <c r="F107" s="123"/>
      <c r="G107" s="123"/>
      <c r="H107" s="123"/>
      <c r="I107" s="123"/>
      <c r="J107" s="124">
        <f>J175</f>
        <v>0</v>
      </c>
      <c r="L107" s="121"/>
    </row>
    <row r="108" spans="1:31" s="10" customFormat="1" ht="19.899999999999999" customHeight="1">
      <c r="B108" s="121"/>
      <c r="D108" s="122" t="s">
        <v>103</v>
      </c>
      <c r="E108" s="123"/>
      <c r="F108" s="123"/>
      <c r="G108" s="123"/>
      <c r="H108" s="123"/>
      <c r="I108" s="123"/>
      <c r="J108" s="124">
        <f>J178</f>
        <v>0</v>
      </c>
      <c r="L108" s="121"/>
    </row>
    <row r="109" spans="1:31" s="10" customFormat="1" ht="19.899999999999999" customHeight="1">
      <c r="B109" s="121"/>
      <c r="D109" s="122" t="s">
        <v>412</v>
      </c>
      <c r="E109" s="123"/>
      <c r="F109" s="123"/>
      <c r="G109" s="123"/>
      <c r="H109" s="123"/>
      <c r="I109" s="123"/>
      <c r="J109" s="124">
        <f>J185</f>
        <v>0</v>
      </c>
      <c r="L109" s="121"/>
    </row>
    <row r="110" spans="1:31" s="10" customFormat="1" ht="19.899999999999999" customHeight="1">
      <c r="B110" s="121"/>
      <c r="D110" s="122" t="s">
        <v>415</v>
      </c>
      <c r="E110" s="123"/>
      <c r="F110" s="123"/>
      <c r="G110" s="123"/>
      <c r="H110" s="123"/>
      <c r="I110" s="123"/>
      <c r="J110" s="124">
        <f>J190</f>
        <v>0</v>
      </c>
      <c r="L110" s="121"/>
    </row>
    <row r="111" spans="1:31" s="10" customFormat="1" ht="19.899999999999999" customHeight="1">
      <c r="B111" s="121"/>
      <c r="D111" s="122" t="s">
        <v>416</v>
      </c>
      <c r="E111" s="123"/>
      <c r="F111" s="123"/>
      <c r="G111" s="123"/>
      <c r="H111" s="123"/>
      <c r="I111" s="123"/>
      <c r="J111" s="124">
        <f>J193</f>
        <v>0</v>
      </c>
      <c r="L111" s="121"/>
    </row>
    <row r="112" spans="1:31" s="2" customFormat="1" ht="21.75" customHeight="1">
      <c r="A112" s="31"/>
      <c r="B112" s="32"/>
      <c r="C112" s="31"/>
      <c r="D112" s="31"/>
      <c r="E112" s="31"/>
      <c r="F112" s="31"/>
      <c r="G112" s="31"/>
      <c r="H112" s="31"/>
      <c r="I112" s="31"/>
      <c r="J112" s="31"/>
      <c r="K112" s="31"/>
      <c r="L112" s="44"/>
      <c r="S112" s="31"/>
      <c r="T112" s="31"/>
      <c r="U112" s="31"/>
      <c r="V112" s="31"/>
      <c r="W112" s="31"/>
      <c r="X112" s="31"/>
      <c r="Y112" s="31"/>
      <c r="Z112" s="31"/>
      <c r="AA112" s="31"/>
      <c r="AB112" s="31"/>
      <c r="AC112" s="31"/>
      <c r="AD112" s="31"/>
      <c r="AE112" s="31"/>
    </row>
    <row r="113" spans="1:31" s="2" customFormat="1" ht="6.95" customHeight="1">
      <c r="A113" s="31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7" spans="1:31" s="2" customFormat="1" ht="6.95" customHeight="1">
      <c r="A117" s="31"/>
      <c r="B117" s="51"/>
      <c r="C117" s="52"/>
      <c r="D117" s="52"/>
      <c r="E117" s="52"/>
      <c r="F117" s="52"/>
      <c r="G117" s="52"/>
      <c r="H117" s="52"/>
      <c r="I117" s="52"/>
      <c r="J117" s="52"/>
      <c r="K117" s="52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31" s="2" customFormat="1" ht="24.95" customHeight="1">
      <c r="A118" s="31"/>
      <c r="B118" s="32"/>
      <c r="C118" s="20" t="s">
        <v>105</v>
      </c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31" s="2" customFormat="1" ht="6.95" customHeight="1">
      <c r="A119" s="31"/>
      <c r="B119" s="32"/>
      <c r="C119" s="31"/>
      <c r="D119" s="31"/>
      <c r="E119" s="31"/>
      <c r="F119" s="31"/>
      <c r="G119" s="31"/>
      <c r="H119" s="31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31" s="2" customFormat="1" ht="12" customHeight="1">
      <c r="A120" s="31"/>
      <c r="B120" s="32"/>
      <c r="C120" s="26" t="s">
        <v>13</v>
      </c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31" s="2" customFormat="1" ht="16.5" customHeight="1">
      <c r="A121" s="31"/>
      <c r="B121" s="32"/>
      <c r="C121" s="31"/>
      <c r="D121" s="31"/>
      <c r="E121" s="243" t="str">
        <f>E7</f>
        <v>,,Living Lab,, Dropie</v>
      </c>
      <c r="F121" s="244"/>
      <c r="G121" s="244"/>
      <c r="H121" s="244"/>
      <c r="I121" s="31"/>
      <c r="J121" s="31"/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31" s="2" customFormat="1" ht="12" customHeight="1">
      <c r="A122" s="31"/>
      <c r="B122" s="32"/>
      <c r="C122" s="26" t="s">
        <v>89</v>
      </c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31" s="2" customFormat="1" ht="16.5" customHeight="1">
      <c r="A123" s="31"/>
      <c r="B123" s="32"/>
      <c r="C123" s="31"/>
      <c r="D123" s="31"/>
      <c r="E123" s="233" t="str">
        <f>E9</f>
        <v>SO03 VODÁREŇ - Nový stav</v>
      </c>
      <c r="F123" s="242"/>
      <c r="G123" s="242"/>
      <c r="H123" s="242"/>
      <c r="I123" s="31"/>
      <c r="J123" s="31"/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31" s="2" customFormat="1" ht="6.95" customHeight="1">
      <c r="A124" s="31"/>
      <c r="B124" s="32"/>
      <c r="C124" s="31"/>
      <c r="D124" s="31"/>
      <c r="E124" s="31"/>
      <c r="F124" s="31"/>
      <c r="G124" s="31"/>
      <c r="H124" s="31"/>
      <c r="I124" s="31"/>
      <c r="J124" s="31"/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31" s="2" customFormat="1" ht="12" customHeight="1">
      <c r="A125" s="31"/>
      <c r="B125" s="32"/>
      <c r="C125" s="26" t="s">
        <v>17</v>
      </c>
      <c r="D125" s="31"/>
      <c r="E125" s="31"/>
      <c r="F125" s="24" t="str">
        <f>F12</f>
        <v>Kolárovská 55, Zemianska Olča 946 14</v>
      </c>
      <c r="G125" s="31"/>
      <c r="H125" s="31"/>
      <c r="I125" s="26" t="s">
        <v>19</v>
      </c>
      <c r="J125" s="57" t="str">
        <f>IF(J12="","",J12)</f>
        <v>28. 3. 2024</v>
      </c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31" s="2" customFormat="1" ht="6.95" customHeight="1">
      <c r="A126" s="31"/>
      <c r="B126" s="32"/>
      <c r="C126" s="31"/>
      <c r="D126" s="31"/>
      <c r="E126" s="31"/>
      <c r="F126" s="31"/>
      <c r="G126" s="31"/>
      <c r="H126" s="31"/>
      <c r="I126" s="31"/>
      <c r="J126" s="31"/>
      <c r="K126" s="31"/>
      <c r="L126" s="44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</row>
    <row r="127" spans="1:31" s="2" customFormat="1" ht="15.2" customHeight="1">
      <c r="A127" s="31"/>
      <c r="B127" s="32"/>
      <c r="C127" s="26" t="s">
        <v>21</v>
      </c>
      <c r="D127" s="31"/>
      <c r="E127" s="31"/>
      <c r="F127" s="24" t="str">
        <f>E15</f>
        <v>SEV SAŽP Dropie</v>
      </c>
      <c r="G127" s="31"/>
      <c r="H127" s="31"/>
      <c r="I127" s="26" t="s">
        <v>27</v>
      </c>
      <c r="J127" s="29" t="str">
        <f>E21</f>
        <v>ING. LIBOR STEHLÍK</v>
      </c>
      <c r="K127" s="31"/>
      <c r="L127" s="44"/>
      <c r="S127" s="31"/>
      <c r="T127" s="31"/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</row>
    <row r="128" spans="1:31" s="2" customFormat="1" ht="15.2" customHeight="1">
      <c r="A128" s="31"/>
      <c r="B128" s="32"/>
      <c r="C128" s="26" t="s">
        <v>25</v>
      </c>
      <c r="D128" s="31"/>
      <c r="E128" s="31"/>
      <c r="F128" s="24" t="str">
        <f>IF(E18="","",E18)</f>
        <v>Vyplň údaj</v>
      </c>
      <c r="G128" s="31"/>
      <c r="H128" s="31"/>
      <c r="I128" s="26" t="s">
        <v>30</v>
      </c>
      <c r="J128" s="29" t="str">
        <f>E24</f>
        <v>Ing. Ján Koričanský</v>
      </c>
      <c r="K128" s="31"/>
      <c r="L128" s="44"/>
      <c r="S128" s="31"/>
      <c r="T128" s="31"/>
      <c r="U128" s="31"/>
      <c r="V128" s="31"/>
      <c r="W128" s="31"/>
      <c r="X128" s="31"/>
      <c r="Y128" s="31"/>
      <c r="Z128" s="31"/>
      <c r="AA128" s="31"/>
      <c r="AB128" s="31"/>
      <c r="AC128" s="31"/>
      <c r="AD128" s="31"/>
      <c r="AE128" s="31"/>
    </row>
    <row r="129" spans="1:65" s="2" customFormat="1" ht="10.35" customHeight="1">
      <c r="A129" s="31"/>
      <c r="B129" s="32"/>
      <c r="C129" s="31"/>
      <c r="D129" s="31"/>
      <c r="E129" s="31"/>
      <c r="F129" s="31"/>
      <c r="G129" s="31"/>
      <c r="H129" s="31"/>
      <c r="I129" s="31"/>
      <c r="J129" s="31"/>
      <c r="K129" s="31"/>
      <c r="L129" s="44"/>
      <c r="S129" s="31"/>
      <c r="T129" s="31"/>
      <c r="U129" s="31"/>
      <c r="V129" s="31"/>
      <c r="W129" s="31"/>
      <c r="X129" s="31"/>
      <c r="Y129" s="31"/>
      <c r="Z129" s="31"/>
      <c r="AA129" s="31"/>
      <c r="AB129" s="31"/>
      <c r="AC129" s="31"/>
      <c r="AD129" s="31"/>
      <c r="AE129" s="31"/>
    </row>
    <row r="130" spans="1:65" s="11" customFormat="1" ht="29.25" customHeight="1">
      <c r="A130" s="125"/>
      <c r="B130" s="126"/>
      <c r="C130" s="127" t="s">
        <v>106</v>
      </c>
      <c r="D130" s="128" t="s">
        <v>58</v>
      </c>
      <c r="E130" s="128" t="s">
        <v>54</v>
      </c>
      <c r="F130" s="128" t="s">
        <v>55</v>
      </c>
      <c r="G130" s="128" t="s">
        <v>107</v>
      </c>
      <c r="H130" s="128" t="s">
        <v>108</v>
      </c>
      <c r="I130" s="128" t="s">
        <v>109</v>
      </c>
      <c r="J130" s="129" t="s">
        <v>92</v>
      </c>
      <c r="K130" s="130" t="s">
        <v>110</v>
      </c>
      <c r="L130" s="131"/>
      <c r="M130" s="64" t="s">
        <v>1</v>
      </c>
      <c r="N130" s="65" t="s">
        <v>37</v>
      </c>
      <c r="O130" s="65" t="s">
        <v>111</v>
      </c>
      <c r="P130" s="65" t="s">
        <v>112</v>
      </c>
      <c r="Q130" s="65" t="s">
        <v>113</v>
      </c>
      <c r="R130" s="65" t="s">
        <v>114</v>
      </c>
      <c r="S130" s="65" t="s">
        <v>115</v>
      </c>
      <c r="T130" s="66" t="s">
        <v>116</v>
      </c>
      <c r="U130" s="125"/>
      <c r="V130" s="125"/>
      <c r="W130" s="125"/>
      <c r="X130" s="125"/>
      <c r="Y130" s="125"/>
      <c r="Z130" s="125"/>
      <c r="AA130" s="125"/>
      <c r="AB130" s="125"/>
      <c r="AC130" s="125"/>
      <c r="AD130" s="125"/>
      <c r="AE130" s="125"/>
    </row>
    <row r="131" spans="1:65" s="2" customFormat="1" ht="22.9" customHeight="1">
      <c r="A131" s="31"/>
      <c r="B131" s="32"/>
      <c r="C131" s="71" t="s">
        <v>93</v>
      </c>
      <c r="D131" s="31"/>
      <c r="E131" s="31"/>
      <c r="F131" s="31"/>
      <c r="G131" s="31"/>
      <c r="H131" s="31"/>
      <c r="I131" s="31"/>
      <c r="J131" s="132">
        <f>BK131</f>
        <v>0</v>
      </c>
      <c r="K131" s="31"/>
      <c r="L131" s="32"/>
      <c r="M131" s="67"/>
      <c r="N131" s="58"/>
      <c r="O131" s="68"/>
      <c r="P131" s="133">
        <f>P132+P150</f>
        <v>0</v>
      </c>
      <c r="Q131" s="68"/>
      <c r="R131" s="133">
        <f>R132+R150</f>
        <v>0</v>
      </c>
      <c r="S131" s="68"/>
      <c r="T131" s="134">
        <f>T132+T150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T131" s="16" t="s">
        <v>72</v>
      </c>
      <c r="AU131" s="16" t="s">
        <v>94</v>
      </c>
      <c r="BK131" s="135">
        <f>BK132+BK150</f>
        <v>0</v>
      </c>
    </row>
    <row r="132" spans="1:65" s="12" customFormat="1" ht="25.9" customHeight="1">
      <c r="B132" s="136"/>
      <c r="D132" s="137" t="s">
        <v>72</v>
      </c>
      <c r="E132" s="138" t="s">
        <v>117</v>
      </c>
      <c r="F132" s="138" t="s">
        <v>118</v>
      </c>
      <c r="I132" s="139"/>
      <c r="J132" s="140">
        <f>BK132</f>
        <v>0</v>
      </c>
      <c r="L132" s="136"/>
      <c r="M132" s="141"/>
      <c r="N132" s="142"/>
      <c r="O132" s="142"/>
      <c r="P132" s="143">
        <f>P133+P135+P143+P148</f>
        <v>0</v>
      </c>
      <c r="Q132" s="142"/>
      <c r="R132" s="143">
        <f>R133+R135+R143+R148</f>
        <v>0</v>
      </c>
      <c r="S132" s="142"/>
      <c r="T132" s="144">
        <f>T133+T135+T143+T148</f>
        <v>0</v>
      </c>
      <c r="AR132" s="137" t="s">
        <v>80</v>
      </c>
      <c r="AT132" s="145" t="s">
        <v>72</v>
      </c>
      <c r="AU132" s="145" t="s">
        <v>73</v>
      </c>
      <c r="AY132" s="137" t="s">
        <v>119</v>
      </c>
      <c r="BK132" s="146">
        <f>BK133+BK135+BK143+BK148</f>
        <v>0</v>
      </c>
    </row>
    <row r="133" spans="1:65" s="12" customFormat="1" ht="22.9" customHeight="1">
      <c r="B133" s="136"/>
      <c r="D133" s="137" t="s">
        <v>72</v>
      </c>
      <c r="E133" s="147" t="s">
        <v>133</v>
      </c>
      <c r="F133" s="147" t="s">
        <v>451</v>
      </c>
      <c r="I133" s="139"/>
      <c r="J133" s="148">
        <f>BK133</f>
        <v>0</v>
      </c>
      <c r="L133" s="136"/>
      <c r="M133" s="141"/>
      <c r="N133" s="142"/>
      <c r="O133" s="142"/>
      <c r="P133" s="143">
        <f>P134</f>
        <v>0</v>
      </c>
      <c r="Q133" s="142"/>
      <c r="R133" s="143">
        <f>R134</f>
        <v>0</v>
      </c>
      <c r="S133" s="142"/>
      <c r="T133" s="144">
        <f>T134</f>
        <v>0</v>
      </c>
      <c r="AR133" s="137" t="s">
        <v>80</v>
      </c>
      <c r="AT133" s="145" t="s">
        <v>72</v>
      </c>
      <c r="AU133" s="145" t="s">
        <v>80</v>
      </c>
      <c r="AY133" s="137" t="s">
        <v>119</v>
      </c>
      <c r="BK133" s="146">
        <f>BK134</f>
        <v>0</v>
      </c>
    </row>
    <row r="134" spans="1:65" s="2" customFormat="1" ht="16.5" customHeight="1">
      <c r="A134" s="31"/>
      <c r="B134" s="149"/>
      <c r="C134" s="150" t="s">
        <v>80</v>
      </c>
      <c r="D134" s="150" t="s">
        <v>121</v>
      </c>
      <c r="E134" s="151" t="s">
        <v>906</v>
      </c>
      <c r="F134" s="152" t="s">
        <v>907</v>
      </c>
      <c r="G134" s="153" t="s">
        <v>155</v>
      </c>
      <c r="H134" s="154">
        <v>0.94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125</v>
      </c>
      <c r="AT134" s="162" t="s">
        <v>121</v>
      </c>
      <c r="AU134" s="162" t="s">
        <v>126</v>
      </c>
      <c r="AY134" s="16" t="s">
        <v>119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126</v>
      </c>
      <c r="BK134" s="163">
        <f>ROUND(I134*H134,2)</f>
        <v>0</v>
      </c>
      <c r="BL134" s="16" t="s">
        <v>125</v>
      </c>
      <c r="BM134" s="162" t="s">
        <v>908</v>
      </c>
    </row>
    <row r="135" spans="1:65" s="12" customFormat="1" ht="22.9" customHeight="1">
      <c r="B135" s="136"/>
      <c r="D135" s="137" t="s">
        <v>72</v>
      </c>
      <c r="E135" s="147" t="s">
        <v>144</v>
      </c>
      <c r="F135" s="147" t="s">
        <v>462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SUM(P136:P142)</f>
        <v>0</v>
      </c>
      <c r="Q135" s="142"/>
      <c r="R135" s="143">
        <f>SUM(R136:R142)</f>
        <v>0</v>
      </c>
      <c r="S135" s="142"/>
      <c r="T135" s="144">
        <f>SUM(T136:T142)</f>
        <v>0</v>
      </c>
      <c r="AR135" s="137" t="s">
        <v>80</v>
      </c>
      <c r="AT135" s="145" t="s">
        <v>72</v>
      </c>
      <c r="AU135" s="145" t="s">
        <v>80</v>
      </c>
      <c r="AY135" s="137" t="s">
        <v>119</v>
      </c>
      <c r="BK135" s="146">
        <f>SUM(BK136:BK142)</f>
        <v>0</v>
      </c>
    </row>
    <row r="136" spans="1:65" s="2" customFormat="1" ht="24.2" customHeight="1">
      <c r="A136" s="31"/>
      <c r="B136" s="149"/>
      <c r="C136" s="150" t="s">
        <v>126</v>
      </c>
      <c r="D136" s="150" t="s">
        <v>121</v>
      </c>
      <c r="E136" s="151" t="s">
        <v>467</v>
      </c>
      <c r="F136" s="152" t="s">
        <v>468</v>
      </c>
      <c r="G136" s="153" t="s">
        <v>124</v>
      </c>
      <c r="H136" s="154">
        <v>49.45</v>
      </c>
      <c r="I136" s="155"/>
      <c r="J136" s="156">
        <f t="shared" ref="J136:J142" si="0">ROUND(I136*H136,2)</f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ref="P136:P142" si="1">O136*H136</f>
        <v>0</v>
      </c>
      <c r="Q136" s="160">
        <v>0</v>
      </c>
      <c r="R136" s="160">
        <f t="shared" ref="R136:R142" si="2">Q136*H136</f>
        <v>0</v>
      </c>
      <c r="S136" s="160">
        <v>0</v>
      </c>
      <c r="T136" s="161">
        <f t="shared" ref="T136:T142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125</v>
      </c>
      <c r="AT136" s="162" t="s">
        <v>121</v>
      </c>
      <c r="AU136" s="162" t="s">
        <v>126</v>
      </c>
      <c r="AY136" s="16" t="s">
        <v>119</v>
      </c>
      <c r="BE136" s="163">
        <f t="shared" ref="BE136:BE142" si="4">IF(N136="základná",J136,0)</f>
        <v>0</v>
      </c>
      <c r="BF136" s="163">
        <f t="shared" ref="BF136:BF142" si="5">IF(N136="znížená",J136,0)</f>
        <v>0</v>
      </c>
      <c r="BG136" s="163">
        <f t="shared" ref="BG136:BG142" si="6">IF(N136="zákl. prenesená",J136,0)</f>
        <v>0</v>
      </c>
      <c r="BH136" s="163">
        <f t="shared" ref="BH136:BH142" si="7">IF(N136="zníž. prenesená",J136,0)</f>
        <v>0</v>
      </c>
      <c r="BI136" s="163">
        <f t="shared" ref="BI136:BI142" si="8">IF(N136="nulová",J136,0)</f>
        <v>0</v>
      </c>
      <c r="BJ136" s="16" t="s">
        <v>126</v>
      </c>
      <c r="BK136" s="163">
        <f t="shared" ref="BK136:BK142" si="9">ROUND(I136*H136,2)</f>
        <v>0</v>
      </c>
      <c r="BL136" s="16" t="s">
        <v>125</v>
      </c>
      <c r="BM136" s="162" t="s">
        <v>909</v>
      </c>
    </row>
    <row r="137" spans="1:65" s="2" customFormat="1" ht="24.2" customHeight="1">
      <c r="A137" s="31"/>
      <c r="B137" s="149"/>
      <c r="C137" s="150" t="s">
        <v>133</v>
      </c>
      <c r="D137" s="150" t="s">
        <v>121</v>
      </c>
      <c r="E137" s="151" t="s">
        <v>470</v>
      </c>
      <c r="F137" s="152" t="s">
        <v>471</v>
      </c>
      <c r="G137" s="153" t="s">
        <v>124</v>
      </c>
      <c r="H137" s="154">
        <v>49.45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125</v>
      </c>
      <c r="AT137" s="162" t="s">
        <v>121</v>
      </c>
      <c r="AU137" s="162" t="s">
        <v>126</v>
      </c>
      <c r="AY137" s="16" t="s">
        <v>119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126</v>
      </c>
      <c r="BK137" s="163">
        <f t="shared" si="9"/>
        <v>0</v>
      </c>
      <c r="BL137" s="16" t="s">
        <v>125</v>
      </c>
      <c r="BM137" s="162" t="s">
        <v>910</v>
      </c>
    </row>
    <row r="138" spans="1:65" s="2" customFormat="1" ht="16.5" customHeight="1">
      <c r="A138" s="31"/>
      <c r="B138" s="149"/>
      <c r="C138" s="150" t="s">
        <v>125</v>
      </c>
      <c r="D138" s="150" t="s">
        <v>121</v>
      </c>
      <c r="E138" s="151" t="s">
        <v>911</v>
      </c>
      <c r="F138" s="152" t="s">
        <v>912</v>
      </c>
      <c r="G138" s="153" t="s">
        <v>124</v>
      </c>
      <c r="H138" s="154">
        <v>49.45</v>
      </c>
      <c r="I138" s="155"/>
      <c r="J138" s="156">
        <f t="shared" si="0"/>
        <v>0</v>
      </c>
      <c r="K138" s="157"/>
      <c r="L138" s="32"/>
      <c r="M138" s="158" t="s">
        <v>1</v>
      </c>
      <c r="N138" s="159" t="s">
        <v>39</v>
      </c>
      <c r="O138" s="60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125</v>
      </c>
      <c r="AT138" s="162" t="s">
        <v>121</v>
      </c>
      <c r="AU138" s="162" t="s">
        <v>126</v>
      </c>
      <c r="AY138" s="16" t="s">
        <v>119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126</v>
      </c>
      <c r="BK138" s="163">
        <f t="shared" si="9"/>
        <v>0</v>
      </c>
      <c r="BL138" s="16" t="s">
        <v>125</v>
      </c>
      <c r="BM138" s="162" t="s">
        <v>913</v>
      </c>
    </row>
    <row r="139" spans="1:65" s="2" customFormat="1" ht="24.2" customHeight="1">
      <c r="A139" s="31"/>
      <c r="B139" s="149"/>
      <c r="C139" s="150" t="s">
        <v>140</v>
      </c>
      <c r="D139" s="150" t="s">
        <v>121</v>
      </c>
      <c r="E139" s="151" t="s">
        <v>914</v>
      </c>
      <c r="F139" s="152" t="s">
        <v>915</v>
      </c>
      <c r="G139" s="153" t="s">
        <v>124</v>
      </c>
      <c r="H139" s="154">
        <v>2.35</v>
      </c>
      <c r="I139" s="155"/>
      <c r="J139" s="156">
        <f t="shared" si="0"/>
        <v>0</v>
      </c>
      <c r="K139" s="157"/>
      <c r="L139" s="32"/>
      <c r="M139" s="158" t="s">
        <v>1</v>
      </c>
      <c r="N139" s="159" t="s">
        <v>39</v>
      </c>
      <c r="O139" s="60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125</v>
      </c>
      <c r="AT139" s="162" t="s">
        <v>121</v>
      </c>
      <c r="AU139" s="162" t="s">
        <v>126</v>
      </c>
      <c r="AY139" s="16" t="s">
        <v>119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126</v>
      </c>
      <c r="BK139" s="163">
        <f t="shared" si="9"/>
        <v>0</v>
      </c>
      <c r="BL139" s="16" t="s">
        <v>125</v>
      </c>
      <c r="BM139" s="162" t="s">
        <v>916</v>
      </c>
    </row>
    <row r="140" spans="1:65" s="2" customFormat="1" ht="24.2" customHeight="1">
      <c r="A140" s="31"/>
      <c r="B140" s="149"/>
      <c r="C140" s="150" t="s">
        <v>144</v>
      </c>
      <c r="D140" s="150" t="s">
        <v>121</v>
      </c>
      <c r="E140" s="151" t="s">
        <v>917</v>
      </c>
      <c r="F140" s="152" t="s">
        <v>918</v>
      </c>
      <c r="G140" s="153" t="s">
        <v>124</v>
      </c>
      <c r="H140" s="154">
        <v>2.35</v>
      </c>
      <c r="I140" s="155"/>
      <c r="J140" s="156">
        <f t="shared" si="0"/>
        <v>0</v>
      </c>
      <c r="K140" s="157"/>
      <c r="L140" s="32"/>
      <c r="M140" s="158" t="s">
        <v>1</v>
      </c>
      <c r="N140" s="159" t="s">
        <v>39</v>
      </c>
      <c r="O140" s="60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125</v>
      </c>
      <c r="AT140" s="162" t="s">
        <v>121</v>
      </c>
      <c r="AU140" s="162" t="s">
        <v>126</v>
      </c>
      <c r="AY140" s="16" t="s">
        <v>119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126</v>
      </c>
      <c r="BK140" s="163">
        <f t="shared" si="9"/>
        <v>0</v>
      </c>
      <c r="BL140" s="16" t="s">
        <v>125</v>
      </c>
      <c r="BM140" s="162" t="s">
        <v>919</v>
      </c>
    </row>
    <row r="141" spans="1:65" s="2" customFormat="1" ht="24.2" customHeight="1">
      <c r="A141" s="31"/>
      <c r="B141" s="149"/>
      <c r="C141" s="150" t="s">
        <v>148</v>
      </c>
      <c r="D141" s="150" t="s">
        <v>121</v>
      </c>
      <c r="E141" s="151" t="s">
        <v>920</v>
      </c>
      <c r="F141" s="152" t="s">
        <v>921</v>
      </c>
      <c r="G141" s="153" t="s">
        <v>124</v>
      </c>
      <c r="H141" s="154">
        <v>2.35</v>
      </c>
      <c r="I141" s="155"/>
      <c r="J141" s="156">
        <f t="shared" si="0"/>
        <v>0</v>
      </c>
      <c r="K141" s="157"/>
      <c r="L141" s="32"/>
      <c r="M141" s="158" t="s">
        <v>1</v>
      </c>
      <c r="N141" s="159" t="s">
        <v>39</v>
      </c>
      <c r="O141" s="60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125</v>
      </c>
      <c r="AT141" s="162" t="s">
        <v>121</v>
      </c>
      <c r="AU141" s="162" t="s">
        <v>126</v>
      </c>
      <c r="AY141" s="16" t="s">
        <v>119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126</v>
      </c>
      <c r="BK141" s="163">
        <f t="shared" si="9"/>
        <v>0</v>
      </c>
      <c r="BL141" s="16" t="s">
        <v>125</v>
      </c>
      <c r="BM141" s="162" t="s">
        <v>922</v>
      </c>
    </row>
    <row r="142" spans="1:65" s="2" customFormat="1" ht="16.5" customHeight="1">
      <c r="A142" s="31"/>
      <c r="B142" s="149"/>
      <c r="C142" s="150" t="s">
        <v>152</v>
      </c>
      <c r="D142" s="150" t="s">
        <v>121</v>
      </c>
      <c r="E142" s="151" t="s">
        <v>923</v>
      </c>
      <c r="F142" s="152" t="s">
        <v>924</v>
      </c>
      <c r="G142" s="153" t="s">
        <v>155</v>
      </c>
      <c r="H142" s="154">
        <v>1.831</v>
      </c>
      <c r="I142" s="155"/>
      <c r="J142" s="156">
        <f t="shared" si="0"/>
        <v>0</v>
      </c>
      <c r="K142" s="157"/>
      <c r="L142" s="32"/>
      <c r="M142" s="158" t="s">
        <v>1</v>
      </c>
      <c r="N142" s="159" t="s">
        <v>39</v>
      </c>
      <c r="O142" s="60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125</v>
      </c>
      <c r="AT142" s="162" t="s">
        <v>121</v>
      </c>
      <c r="AU142" s="162" t="s">
        <v>126</v>
      </c>
      <c r="AY142" s="16" t="s">
        <v>119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126</v>
      </c>
      <c r="BK142" s="163">
        <f t="shared" si="9"/>
        <v>0</v>
      </c>
      <c r="BL142" s="16" t="s">
        <v>125</v>
      </c>
      <c r="BM142" s="162" t="s">
        <v>925</v>
      </c>
    </row>
    <row r="143" spans="1:65" s="12" customFormat="1" ht="22.9" customHeight="1">
      <c r="B143" s="136"/>
      <c r="D143" s="137" t="s">
        <v>72</v>
      </c>
      <c r="E143" s="147" t="s">
        <v>131</v>
      </c>
      <c r="F143" s="147" t="s">
        <v>132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SUM(P144:P147)</f>
        <v>0</v>
      </c>
      <c r="Q143" s="142"/>
      <c r="R143" s="143">
        <f>SUM(R144:R147)</f>
        <v>0</v>
      </c>
      <c r="S143" s="142"/>
      <c r="T143" s="144">
        <f>SUM(T144:T147)</f>
        <v>0</v>
      </c>
      <c r="AR143" s="137" t="s">
        <v>80</v>
      </c>
      <c r="AT143" s="145" t="s">
        <v>72</v>
      </c>
      <c r="AU143" s="145" t="s">
        <v>80</v>
      </c>
      <c r="AY143" s="137" t="s">
        <v>119</v>
      </c>
      <c r="BK143" s="146">
        <f>SUM(BK144:BK147)</f>
        <v>0</v>
      </c>
    </row>
    <row r="144" spans="1:65" s="2" customFormat="1" ht="16.5" customHeight="1">
      <c r="A144" s="31"/>
      <c r="B144" s="149"/>
      <c r="C144" s="150" t="s">
        <v>131</v>
      </c>
      <c r="D144" s="150" t="s">
        <v>121</v>
      </c>
      <c r="E144" s="151" t="s">
        <v>134</v>
      </c>
      <c r="F144" s="152" t="s">
        <v>135</v>
      </c>
      <c r="G144" s="153" t="s">
        <v>124</v>
      </c>
      <c r="H144" s="154">
        <v>50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125</v>
      </c>
      <c r="AT144" s="162" t="s">
        <v>121</v>
      </c>
      <c r="AU144" s="162" t="s">
        <v>126</v>
      </c>
      <c r="AY144" s="16" t="s">
        <v>119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126</v>
      </c>
      <c r="BK144" s="163">
        <f>ROUND(I144*H144,2)</f>
        <v>0</v>
      </c>
      <c r="BL144" s="16" t="s">
        <v>125</v>
      </c>
      <c r="BM144" s="162" t="s">
        <v>926</v>
      </c>
    </row>
    <row r="145" spans="1:65" s="2" customFormat="1" ht="24.2" customHeight="1">
      <c r="A145" s="31"/>
      <c r="B145" s="149"/>
      <c r="C145" s="150" t="s">
        <v>164</v>
      </c>
      <c r="D145" s="150" t="s">
        <v>121</v>
      </c>
      <c r="E145" s="151" t="s">
        <v>137</v>
      </c>
      <c r="F145" s="152" t="s">
        <v>138</v>
      </c>
      <c r="G145" s="153" t="s">
        <v>124</v>
      </c>
      <c r="H145" s="154">
        <v>60</v>
      </c>
      <c r="I145" s="155"/>
      <c r="J145" s="156">
        <f>ROUND(I145*H145,2)</f>
        <v>0</v>
      </c>
      <c r="K145" s="157"/>
      <c r="L145" s="32"/>
      <c r="M145" s="158" t="s">
        <v>1</v>
      </c>
      <c r="N145" s="159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125</v>
      </c>
      <c r="AT145" s="162" t="s">
        <v>121</v>
      </c>
      <c r="AU145" s="162" t="s">
        <v>126</v>
      </c>
      <c r="AY145" s="16" t="s">
        <v>119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126</v>
      </c>
      <c r="BK145" s="163">
        <f>ROUND(I145*H145,2)</f>
        <v>0</v>
      </c>
      <c r="BL145" s="16" t="s">
        <v>125</v>
      </c>
      <c r="BM145" s="162" t="s">
        <v>927</v>
      </c>
    </row>
    <row r="146" spans="1:65" s="2" customFormat="1" ht="24.2" customHeight="1">
      <c r="A146" s="31"/>
      <c r="B146" s="149"/>
      <c r="C146" s="150" t="s">
        <v>172</v>
      </c>
      <c r="D146" s="150" t="s">
        <v>121</v>
      </c>
      <c r="E146" s="151" t="s">
        <v>141</v>
      </c>
      <c r="F146" s="152" t="s">
        <v>142</v>
      </c>
      <c r="G146" s="153" t="s">
        <v>124</v>
      </c>
      <c r="H146" s="154">
        <v>60</v>
      </c>
      <c r="I146" s="155"/>
      <c r="J146" s="156">
        <f>ROUND(I146*H146,2)</f>
        <v>0</v>
      </c>
      <c r="K146" s="157"/>
      <c r="L146" s="32"/>
      <c r="M146" s="158" t="s">
        <v>1</v>
      </c>
      <c r="N146" s="159" t="s">
        <v>39</v>
      </c>
      <c r="O146" s="60"/>
      <c r="P146" s="160">
        <f>O146*H146</f>
        <v>0</v>
      </c>
      <c r="Q146" s="160">
        <v>0</v>
      </c>
      <c r="R146" s="160">
        <f>Q146*H146</f>
        <v>0</v>
      </c>
      <c r="S146" s="160">
        <v>0</v>
      </c>
      <c r="T146" s="161">
        <f>S146*H146</f>
        <v>0</v>
      </c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R146" s="162" t="s">
        <v>125</v>
      </c>
      <c r="AT146" s="162" t="s">
        <v>121</v>
      </c>
      <c r="AU146" s="162" t="s">
        <v>126</v>
      </c>
      <c r="AY146" s="16" t="s">
        <v>119</v>
      </c>
      <c r="BE146" s="163">
        <f>IF(N146="základná",J146,0)</f>
        <v>0</v>
      </c>
      <c r="BF146" s="163">
        <f>IF(N146="znížená",J146,0)</f>
        <v>0</v>
      </c>
      <c r="BG146" s="163">
        <f>IF(N146="zákl. prenesená",J146,0)</f>
        <v>0</v>
      </c>
      <c r="BH146" s="163">
        <f>IF(N146="zníž. prenesená",J146,0)</f>
        <v>0</v>
      </c>
      <c r="BI146" s="163">
        <f>IF(N146="nulová",J146,0)</f>
        <v>0</v>
      </c>
      <c r="BJ146" s="16" t="s">
        <v>126</v>
      </c>
      <c r="BK146" s="163">
        <f>ROUND(I146*H146,2)</f>
        <v>0</v>
      </c>
      <c r="BL146" s="16" t="s">
        <v>125</v>
      </c>
      <c r="BM146" s="162" t="s">
        <v>928</v>
      </c>
    </row>
    <row r="147" spans="1:65" s="2" customFormat="1" ht="24.2" customHeight="1">
      <c r="A147" s="31"/>
      <c r="B147" s="149"/>
      <c r="C147" s="150" t="s">
        <v>176</v>
      </c>
      <c r="D147" s="150" t="s">
        <v>121</v>
      </c>
      <c r="E147" s="151" t="s">
        <v>145</v>
      </c>
      <c r="F147" s="152" t="s">
        <v>146</v>
      </c>
      <c r="G147" s="153" t="s">
        <v>124</v>
      </c>
      <c r="H147" s="154">
        <v>15</v>
      </c>
      <c r="I147" s="155"/>
      <c r="J147" s="156">
        <f>ROUND(I147*H147,2)</f>
        <v>0</v>
      </c>
      <c r="K147" s="157"/>
      <c r="L147" s="32"/>
      <c r="M147" s="158" t="s">
        <v>1</v>
      </c>
      <c r="N147" s="159" t="s">
        <v>39</v>
      </c>
      <c r="O147" s="60"/>
      <c r="P147" s="160">
        <f>O147*H147</f>
        <v>0</v>
      </c>
      <c r="Q147" s="160">
        <v>0</v>
      </c>
      <c r="R147" s="160">
        <f>Q147*H147</f>
        <v>0</v>
      </c>
      <c r="S147" s="160">
        <v>0</v>
      </c>
      <c r="T147" s="161">
        <f>S147*H147</f>
        <v>0</v>
      </c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R147" s="162" t="s">
        <v>125</v>
      </c>
      <c r="AT147" s="162" t="s">
        <v>121</v>
      </c>
      <c r="AU147" s="162" t="s">
        <v>126</v>
      </c>
      <c r="AY147" s="16" t="s">
        <v>119</v>
      </c>
      <c r="BE147" s="163">
        <f>IF(N147="základná",J147,0)</f>
        <v>0</v>
      </c>
      <c r="BF147" s="163">
        <f>IF(N147="znížená",J147,0)</f>
        <v>0</v>
      </c>
      <c r="BG147" s="163">
        <f>IF(N147="zákl. prenesená",J147,0)</f>
        <v>0</v>
      </c>
      <c r="BH147" s="163">
        <f>IF(N147="zníž. prenesená",J147,0)</f>
        <v>0</v>
      </c>
      <c r="BI147" s="163">
        <f>IF(N147="nulová",J147,0)</f>
        <v>0</v>
      </c>
      <c r="BJ147" s="16" t="s">
        <v>126</v>
      </c>
      <c r="BK147" s="163">
        <f>ROUND(I147*H147,2)</f>
        <v>0</v>
      </c>
      <c r="BL147" s="16" t="s">
        <v>125</v>
      </c>
      <c r="BM147" s="162" t="s">
        <v>929</v>
      </c>
    </row>
    <row r="148" spans="1:65" s="12" customFormat="1" ht="22.9" customHeight="1">
      <c r="B148" s="136"/>
      <c r="D148" s="137" t="s">
        <v>72</v>
      </c>
      <c r="E148" s="147" t="s">
        <v>499</v>
      </c>
      <c r="F148" s="147" t="s">
        <v>500</v>
      </c>
      <c r="I148" s="139"/>
      <c r="J148" s="148">
        <f>BK148</f>
        <v>0</v>
      </c>
      <c r="L148" s="136"/>
      <c r="M148" s="141"/>
      <c r="N148" s="142"/>
      <c r="O148" s="142"/>
      <c r="P148" s="143">
        <f>P149</f>
        <v>0</v>
      </c>
      <c r="Q148" s="142"/>
      <c r="R148" s="143">
        <f>R149</f>
        <v>0</v>
      </c>
      <c r="S148" s="142"/>
      <c r="T148" s="144">
        <f>T149</f>
        <v>0</v>
      </c>
      <c r="AR148" s="137" t="s">
        <v>80</v>
      </c>
      <c r="AT148" s="145" t="s">
        <v>72</v>
      </c>
      <c r="AU148" s="145" t="s">
        <v>80</v>
      </c>
      <c r="AY148" s="137" t="s">
        <v>119</v>
      </c>
      <c r="BK148" s="146">
        <f>BK149</f>
        <v>0</v>
      </c>
    </row>
    <row r="149" spans="1:65" s="2" customFormat="1" ht="16.5" customHeight="1">
      <c r="A149" s="31"/>
      <c r="B149" s="149"/>
      <c r="C149" s="150" t="s">
        <v>180</v>
      </c>
      <c r="D149" s="150" t="s">
        <v>121</v>
      </c>
      <c r="E149" s="151" t="s">
        <v>501</v>
      </c>
      <c r="F149" s="152" t="s">
        <v>502</v>
      </c>
      <c r="G149" s="153" t="s">
        <v>256</v>
      </c>
      <c r="H149" s="154">
        <v>8.1519999999999992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125</v>
      </c>
      <c r="AT149" s="162" t="s">
        <v>121</v>
      </c>
      <c r="AU149" s="162" t="s">
        <v>126</v>
      </c>
      <c r="AY149" s="16" t="s">
        <v>119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126</v>
      </c>
      <c r="BK149" s="163">
        <f>ROUND(I149*H149,2)</f>
        <v>0</v>
      </c>
      <c r="BL149" s="16" t="s">
        <v>125</v>
      </c>
      <c r="BM149" s="162" t="s">
        <v>930</v>
      </c>
    </row>
    <row r="150" spans="1:65" s="12" customFormat="1" ht="25.9" customHeight="1">
      <c r="B150" s="136"/>
      <c r="D150" s="137" t="s">
        <v>72</v>
      </c>
      <c r="E150" s="138" t="s">
        <v>275</v>
      </c>
      <c r="F150" s="138" t="s">
        <v>276</v>
      </c>
      <c r="I150" s="139"/>
      <c r="J150" s="140">
        <f>BK150</f>
        <v>0</v>
      </c>
      <c r="L150" s="136"/>
      <c r="M150" s="141"/>
      <c r="N150" s="142"/>
      <c r="O150" s="142"/>
      <c r="P150" s="143">
        <f>P151+P156+P165+P171+P175+P178+P185+P190+P193</f>
        <v>0</v>
      </c>
      <c r="Q150" s="142"/>
      <c r="R150" s="143">
        <f>R151+R156+R165+R171+R175+R178+R185+R190+R193</f>
        <v>0</v>
      </c>
      <c r="S150" s="142"/>
      <c r="T150" s="144">
        <f>T151+T156+T165+T171+T175+T178+T185+T190+T193</f>
        <v>0</v>
      </c>
      <c r="AR150" s="137" t="s">
        <v>126</v>
      </c>
      <c r="AT150" s="145" t="s">
        <v>72</v>
      </c>
      <c r="AU150" s="145" t="s">
        <v>73</v>
      </c>
      <c r="AY150" s="137" t="s">
        <v>119</v>
      </c>
      <c r="BK150" s="146">
        <f>BK151+BK156+BK165+BK171+BK175+BK178+BK185+BK190+BK193</f>
        <v>0</v>
      </c>
    </row>
    <row r="151" spans="1:65" s="12" customFormat="1" ht="22.9" customHeight="1">
      <c r="B151" s="136"/>
      <c r="D151" s="137" t="s">
        <v>72</v>
      </c>
      <c r="E151" s="147" t="s">
        <v>521</v>
      </c>
      <c r="F151" s="147" t="s">
        <v>522</v>
      </c>
      <c r="I151" s="139"/>
      <c r="J151" s="148">
        <f>BK151</f>
        <v>0</v>
      </c>
      <c r="L151" s="136"/>
      <c r="M151" s="141"/>
      <c r="N151" s="142"/>
      <c r="O151" s="142"/>
      <c r="P151" s="143">
        <f>SUM(P152:P155)</f>
        <v>0</v>
      </c>
      <c r="Q151" s="142"/>
      <c r="R151" s="143">
        <f>SUM(R152:R155)</f>
        <v>0</v>
      </c>
      <c r="S151" s="142"/>
      <c r="T151" s="144">
        <f>SUM(T152:T155)</f>
        <v>0</v>
      </c>
      <c r="AR151" s="137" t="s">
        <v>126</v>
      </c>
      <c r="AT151" s="145" t="s">
        <v>72</v>
      </c>
      <c r="AU151" s="145" t="s">
        <v>80</v>
      </c>
      <c r="AY151" s="137" t="s">
        <v>119</v>
      </c>
      <c r="BK151" s="146">
        <f>SUM(BK152:BK155)</f>
        <v>0</v>
      </c>
    </row>
    <row r="152" spans="1:65" s="2" customFormat="1" ht="21.75" customHeight="1">
      <c r="A152" s="31"/>
      <c r="B152" s="149"/>
      <c r="C152" s="150" t="s">
        <v>186</v>
      </c>
      <c r="D152" s="150" t="s">
        <v>121</v>
      </c>
      <c r="E152" s="151" t="s">
        <v>523</v>
      </c>
      <c r="F152" s="152" t="s">
        <v>524</v>
      </c>
      <c r="G152" s="153" t="s">
        <v>124</v>
      </c>
      <c r="H152" s="154">
        <v>68.34</v>
      </c>
      <c r="I152" s="155"/>
      <c r="J152" s="156">
        <f>ROUND(I152*H152,2)</f>
        <v>0</v>
      </c>
      <c r="K152" s="157"/>
      <c r="L152" s="32"/>
      <c r="M152" s="158" t="s">
        <v>1</v>
      </c>
      <c r="N152" s="159" t="s">
        <v>39</v>
      </c>
      <c r="O152" s="60"/>
      <c r="P152" s="160">
        <f>O152*H152</f>
        <v>0</v>
      </c>
      <c r="Q152" s="160">
        <v>0</v>
      </c>
      <c r="R152" s="160">
        <f>Q152*H152</f>
        <v>0</v>
      </c>
      <c r="S152" s="160">
        <v>0</v>
      </c>
      <c r="T152" s="161">
        <f>S152*H152</f>
        <v>0</v>
      </c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R152" s="162" t="s">
        <v>196</v>
      </c>
      <c r="AT152" s="162" t="s">
        <v>121</v>
      </c>
      <c r="AU152" s="162" t="s">
        <v>126</v>
      </c>
      <c r="AY152" s="16" t="s">
        <v>119</v>
      </c>
      <c r="BE152" s="163">
        <f>IF(N152="základná",J152,0)</f>
        <v>0</v>
      </c>
      <c r="BF152" s="163">
        <f>IF(N152="znížená",J152,0)</f>
        <v>0</v>
      </c>
      <c r="BG152" s="163">
        <f>IF(N152="zákl. prenesená",J152,0)</f>
        <v>0</v>
      </c>
      <c r="BH152" s="163">
        <f>IF(N152="zníž. prenesená",J152,0)</f>
        <v>0</v>
      </c>
      <c r="BI152" s="163">
        <f>IF(N152="nulová",J152,0)</f>
        <v>0</v>
      </c>
      <c r="BJ152" s="16" t="s">
        <v>126</v>
      </c>
      <c r="BK152" s="163">
        <f>ROUND(I152*H152,2)</f>
        <v>0</v>
      </c>
      <c r="BL152" s="16" t="s">
        <v>196</v>
      </c>
      <c r="BM152" s="162" t="s">
        <v>931</v>
      </c>
    </row>
    <row r="153" spans="1:65" s="2" customFormat="1" ht="16.5" customHeight="1">
      <c r="A153" s="31"/>
      <c r="B153" s="149"/>
      <c r="C153" s="186" t="s">
        <v>191</v>
      </c>
      <c r="D153" s="186" t="s">
        <v>488</v>
      </c>
      <c r="E153" s="187" t="s">
        <v>526</v>
      </c>
      <c r="F153" s="188" t="s">
        <v>527</v>
      </c>
      <c r="G153" s="189" t="s">
        <v>124</v>
      </c>
      <c r="H153" s="190">
        <v>78.590999999999994</v>
      </c>
      <c r="I153" s="191"/>
      <c r="J153" s="192">
        <f>ROUND(I153*H153,2)</f>
        <v>0</v>
      </c>
      <c r="K153" s="193"/>
      <c r="L153" s="194"/>
      <c r="M153" s="195" t="s">
        <v>1</v>
      </c>
      <c r="N153" s="196" t="s">
        <v>39</v>
      </c>
      <c r="O153" s="60"/>
      <c r="P153" s="160">
        <f>O153*H153</f>
        <v>0</v>
      </c>
      <c r="Q153" s="160">
        <v>0</v>
      </c>
      <c r="R153" s="160">
        <f>Q153*H153</f>
        <v>0</v>
      </c>
      <c r="S153" s="160">
        <v>0</v>
      </c>
      <c r="T153" s="161">
        <f>S153*H153</f>
        <v>0</v>
      </c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R153" s="162" t="s">
        <v>279</v>
      </c>
      <c r="AT153" s="162" t="s">
        <v>488</v>
      </c>
      <c r="AU153" s="162" t="s">
        <v>126</v>
      </c>
      <c r="AY153" s="16" t="s">
        <v>119</v>
      </c>
      <c r="BE153" s="163">
        <f>IF(N153="základná",J153,0)</f>
        <v>0</v>
      </c>
      <c r="BF153" s="163">
        <f>IF(N153="znížená",J153,0)</f>
        <v>0</v>
      </c>
      <c r="BG153" s="163">
        <f>IF(N153="zákl. prenesená",J153,0)</f>
        <v>0</v>
      </c>
      <c r="BH153" s="163">
        <f>IF(N153="zníž. prenesená",J153,0)</f>
        <v>0</v>
      </c>
      <c r="BI153" s="163">
        <f>IF(N153="nulová",J153,0)</f>
        <v>0</v>
      </c>
      <c r="BJ153" s="16" t="s">
        <v>126</v>
      </c>
      <c r="BK153" s="163">
        <f>ROUND(I153*H153,2)</f>
        <v>0</v>
      </c>
      <c r="BL153" s="16" t="s">
        <v>196</v>
      </c>
      <c r="BM153" s="162" t="s">
        <v>932</v>
      </c>
    </row>
    <row r="154" spans="1:65" s="13" customFormat="1">
      <c r="B154" s="164"/>
      <c r="D154" s="165" t="s">
        <v>157</v>
      </c>
      <c r="E154" s="166" t="s">
        <v>1</v>
      </c>
      <c r="F154" s="167" t="s">
        <v>933</v>
      </c>
      <c r="H154" s="168">
        <v>78.590999999999994</v>
      </c>
      <c r="I154" s="169"/>
      <c r="L154" s="164"/>
      <c r="M154" s="170"/>
      <c r="N154" s="171"/>
      <c r="O154" s="171"/>
      <c r="P154" s="171"/>
      <c r="Q154" s="171"/>
      <c r="R154" s="171"/>
      <c r="S154" s="171"/>
      <c r="T154" s="172"/>
      <c r="AT154" s="166" t="s">
        <v>157</v>
      </c>
      <c r="AU154" s="166" t="s">
        <v>126</v>
      </c>
      <c r="AV154" s="13" t="s">
        <v>126</v>
      </c>
      <c r="AW154" s="13" t="s">
        <v>29</v>
      </c>
      <c r="AX154" s="13" t="s">
        <v>73</v>
      </c>
      <c r="AY154" s="166" t="s">
        <v>119</v>
      </c>
    </row>
    <row r="155" spans="1:65" s="14" customFormat="1">
      <c r="B155" s="173"/>
      <c r="D155" s="165" t="s">
        <v>157</v>
      </c>
      <c r="E155" s="174" t="s">
        <v>1</v>
      </c>
      <c r="F155" s="175" t="s">
        <v>159</v>
      </c>
      <c r="H155" s="176">
        <v>78.590999999999994</v>
      </c>
      <c r="I155" s="177"/>
      <c r="L155" s="173"/>
      <c r="M155" s="178"/>
      <c r="N155" s="179"/>
      <c r="O155" s="179"/>
      <c r="P155" s="179"/>
      <c r="Q155" s="179"/>
      <c r="R155" s="179"/>
      <c r="S155" s="179"/>
      <c r="T155" s="180"/>
      <c r="AT155" s="174" t="s">
        <v>157</v>
      </c>
      <c r="AU155" s="174" t="s">
        <v>126</v>
      </c>
      <c r="AV155" s="14" t="s">
        <v>125</v>
      </c>
      <c r="AW155" s="14" t="s">
        <v>29</v>
      </c>
      <c r="AX155" s="14" t="s">
        <v>80</v>
      </c>
      <c r="AY155" s="174" t="s">
        <v>119</v>
      </c>
    </row>
    <row r="156" spans="1:65" s="12" customFormat="1" ht="22.9" customHeight="1">
      <c r="B156" s="136"/>
      <c r="D156" s="137" t="s">
        <v>72</v>
      </c>
      <c r="E156" s="147" t="s">
        <v>292</v>
      </c>
      <c r="F156" s="147" t="s">
        <v>293</v>
      </c>
      <c r="I156" s="139"/>
      <c r="J156" s="148">
        <f>BK156</f>
        <v>0</v>
      </c>
      <c r="L156" s="136"/>
      <c r="M156" s="141"/>
      <c r="N156" s="142"/>
      <c r="O156" s="142"/>
      <c r="P156" s="143">
        <f>SUM(P157:P164)</f>
        <v>0</v>
      </c>
      <c r="Q156" s="142"/>
      <c r="R156" s="143">
        <f>SUM(R157:R164)</f>
        <v>0</v>
      </c>
      <c r="S156" s="142"/>
      <c r="T156" s="144">
        <f>SUM(T157:T164)</f>
        <v>0</v>
      </c>
      <c r="AR156" s="137" t="s">
        <v>126</v>
      </c>
      <c r="AT156" s="145" t="s">
        <v>72</v>
      </c>
      <c r="AU156" s="145" t="s">
        <v>80</v>
      </c>
      <c r="AY156" s="137" t="s">
        <v>119</v>
      </c>
      <c r="BK156" s="146">
        <f>SUM(BK157:BK164)</f>
        <v>0</v>
      </c>
    </row>
    <row r="157" spans="1:65" s="2" customFormat="1" ht="24.2" customHeight="1">
      <c r="A157" s="31"/>
      <c r="B157" s="149"/>
      <c r="C157" s="150" t="s">
        <v>196</v>
      </c>
      <c r="D157" s="150" t="s">
        <v>121</v>
      </c>
      <c r="E157" s="151" t="s">
        <v>612</v>
      </c>
      <c r="F157" s="152" t="s">
        <v>613</v>
      </c>
      <c r="G157" s="153" t="s">
        <v>124</v>
      </c>
      <c r="H157" s="154">
        <v>68.34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196</v>
      </c>
      <c r="AT157" s="162" t="s">
        <v>121</v>
      </c>
      <c r="AU157" s="162" t="s">
        <v>126</v>
      </c>
      <c r="AY157" s="16" t="s">
        <v>119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126</v>
      </c>
      <c r="BK157" s="163">
        <f>ROUND(I157*H157,2)</f>
        <v>0</v>
      </c>
      <c r="BL157" s="16" t="s">
        <v>196</v>
      </c>
      <c r="BM157" s="162" t="s">
        <v>934</v>
      </c>
    </row>
    <row r="158" spans="1:65" s="2" customFormat="1" ht="21.75" customHeight="1">
      <c r="A158" s="31"/>
      <c r="B158" s="149"/>
      <c r="C158" s="186" t="s">
        <v>200</v>
      </c>
      <c r="D158" s="186" t="s">
        <v>488</v>
      </c>
      <c r="E158" s="187" t="s">
        <v>616</v>
      </c>
      <c r="F158" s="188" t="s">
        <v>617</v>
      </c>
      <c r="G158" s="189" t="s">
        <v>155</v>
      </c>
      <c r="H158" s="190">
        <v>1.804</v>
      </c>
      <c r="I158" s="191"/>
      <c r="J158" s="192">
        <f>ROUND(I158*H158,2)</f>
        <v>0</v>
      </c>
      <c r="K158" s="193"/>
      <c r="L158" s="194"/>
      <c r="M158" s="195" t="s">
        <v>1</v>
      </c>
      <c r="N158" s="196" t="s">
        <v>39</v>
      </c>
      <c r="O158" s="60"/>
      <c r="P158" s="160">
        <f>O158*H158</f>
        <v>0</v>
      </c>
      <c r="Q158" s="160">
        <v>0</v>
      </c>
      <c r="R158" s="160">
        <f>Q158*H158</f>
        <v>0</v>
      </c>
      <c r="S158" s="160">
        <v>0</v>
      </c>
      <c r="T158" s="161">
        <f>S158*H158</f>
        <v>0</v>
      </c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R158" s="162" t="s">
        <v>279</v>
      </c>
      <c r="AT158" s="162" t="s">
        <v>488</v>
      </c>
      <c r="AU158" s="162" t="s">
        <v>126</v>
      </c>
      <c r="AY158" s="16" t="s">
        <v>119</v>
      </c>
      <c r="BE158" s="163">
        <f>IF(N158="základná",J158,0)</f>
        <v>0</v>
      </c>
      <c r="BF158" s="163">
        <f>IF(N158="znížená",J158,0)</f>
        <v>0</v>
      </c>
      <c r="BG158" s="163">
        <f>IF(N158="zákl. prenesená",J158,0)</f>
        <v>0</v>
      </c>
      <c r="BH158" s="163">
        <f>IF(N158="zníž. prenesená",J158,0)</f>
        <v>0</v>
      </c>
      <c r="BI158" s="163">
        <f>IF(N158="nulová",J158,0)</f>
        <v>0</v>
      </c>
      <c r="BJ158" s="16" t="s">
        <v>126</v>
      </c>
      <c r="BK158" s="163">
        <f>ROUND(I158*H158,2)</f>
        <v>0</v>
      </c>
      <c r="BL158" s="16" t="s">
        <v>196</v>
      </c>
      <c r="BM158" s="162" t="s">
        <v>935</v>
      </c>
    </row>
    <row r="159" spans="1:65" s="13" customFormat="1">
      <c r="B159" s="164"/>
      <c r="D159" s="165" t="s">
        <v>157</v>
      </c>
      <c r="E159" s="166" t="s">
        <v>1</v>
      </c>
      <c r="F159" s="167" t="s">
        <v>936</v>
      </c>
      <c r="H159" s="168">
        <v>1.804</v>
      </c>
      <c r="I159" s="169"/>
      <c r="L159" s="164"/>
      <c r="M159" s="170"/>
      <c r="N159" s="171"/>
      <c r="O159" s="171"/>
      <c r="P159" s="171"/>
      <c r="Q159" s="171"/>
      <c r="R159" s="171"/>
      <c r="S159" s="171"/>
      <c r="T159" s="172"/>
      <c r="AT159" s="166" t="s">
        <v>157</v>
      </c>
      <c r="AU159" s="166" t="s">
        <v>126</v>
      </c>
      <c r="AV159" s="13" t="s">
        <v>126</v>
      </c>
      <c r="AW159" s="13" t="s">
        <v>29</v>
      </c>
      <c r="AX159" s="13" t="s">
        <v>73</v>
      </c>
      <c r="AY159" s="166" t="s">
        <v>119</v>
      </c>
    </row>
    <row r="160" spans="1:65" s="14" customFormat="1">
      <c r="B160" s="173"/>
      <c r="D160" s="165" t="s">
        <v>157</v>
      </c>
      <c r="E160" s="174" t="s">
        <v>1</v>
      </c>
      <c r="F160" s="175" t="s">
        <v>159</v>
      </c>
      <c r="H160" s="176">
        <v>1.804</v>
      </c>
      <c r="I160" s="177"/>
      <c r="L160" s="173"/>
      <c r="M160" s="178"/>
      <c r="N160" s="179"/>
      <c r="O160" s="179"/>
      <c r="P160" s="179"/>
      <c r="Q160" s="179"/>
      <c r="R160" s="179"/>
      <c r="S160" s="179"/>
      <c r="T160" s="180"/>
      <c r="AT160" s="174" t="s">
        <v>157</v>
      </c>
      <c r="AU160" s="174" t="s">
        <v>126</v>
      </c>
      <c r="AV160" s="14" t="s">
        <v>125</v>
      </c>
      <c r="AW160" s="14" t="s">
        <v>29</v>
      </c>
      <c r="AX160" s="14" t="s">
        <v>80</v>
      </c>
      <c r="AY160" s="174" t="s">
        <v>119</v>
      </c>
    </row>
    <row r="161" spans="1:65" s="2" customFormat="1" ht="16.5" customHeight="1">
      <c r="A161" s="31"/>
      <c r="B161" s="149"/>
      <c r="C161" s="150" t="s">
        <v>204</v>
      </c>
      <c r="D161" s="150" t="s">
        <v>121</v>
      </c>
      <c r="E161" s="151" t="s">
        <v>621</v>
      </c>
      <c r="F161" s="152" t="s">
        <v>622</v>
      </c>
      <c r="G161" s="153" t="s">
        <v>183</v>
      </c>
      <c r="H161" s="154">
        <v>375.87</v>
      </c>
      <c r="I161" s="155"/>
      <c r="J161" s="156">
        <f>ROUND(I161*H161,2)</f>
        <v>0</v>
      </c>
      <c r="K161" s="157"/>
      <c r="L161" s="32"/>
      <c r="M161" s="158" t="s">
        <v>1</v>
      </c>
      <c r="N161" s="159" t="s">
        <v>39</v>
      </c>
      <c r="O161" s="60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196</v>
      </c>
      <c r="AT161" s="162" t="s">
        <v>121</v>
      </c>
      <c r="AU161" s="162" t="s">
        <v>126</v>
      </c>
      <c r="AY161" s="16" t="s">
        <v>119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126</v>
      </c>
      <c r="BK161" s="163">
        <f>ROUND(I161*H161,2)</f>
        <v>0</v>
      </c>
      <c r="BL161" s="16" t="s">
        <v>196</v>
      </c>
      <c r="BM161" s="162" t="s">
        <v>937</v>
      </c>
    </row>
    <row r="162" spans="1:65" s="2" customFormat="1" ht="24.2" customHeight="1">
      <c r="A162" s="31"/>
      <c r="B162" s="149"/>
      <c r="C162" s="186" t="s">
        <v>209</v>
      </c>
      <c r="D162" s="186" t="s">
        <v>488</v>
      </c>
      <c r="E162" s="187" t="s">
        <v>625</v>
      </c>
      <c r="F162" s="188" t="s">
        <v>626</v>
      </c>
      <c r="G162" s="189" t="s">
        <v>155</v>
      </c>
      <c r="H162" s="190">
        <v>0.94</v>
      </c>
      <c r="I162" s="191"/>
      <c r="J162" s="192">
        <f>ROUND(I162*H162,2)</f>
        <v>0</v>
      </c>
      <c r="K162" s="193"/>
      <c r="L162" s="194"/>
      <c r="M162" s="195" t="s">
        <v>1</v>
      </c>
      <c r="N162" s="196" t="s">
        <v>39</v>
      </c>
      <c r="O162" s="60"/>
      <c r="P162" s="160">
        <f>O162*H162</f>
        <v>0</v>
      </c>
      <c r="Q162" s="160">
        <v>0</v>
      </c>
      <c r="R162" s="160">
        <f>Q162*H162</f>
        <v>0</v>
      </c>
      <c r="S162" s="160">
        <v>0</v>
      </c>
      <c r="T162" s="161">
        <f>S162*H162</f>
        <v>0</v>
      </c>
      <c r="U162" s="31"/>
      <c r="V162" s="31"/>
      <c r="W162" s="31"/>
      <c r="X162" s="31"/>
      <c r="Y162" s="31"/>
      <c r="Z162" s="31"/>
      <c r="AA162" s="31"/>
      <c r="AB162" s="31"/>
      <c r="AC162" s="31"/>
      <c r="AD162" s="31"/>
      <c r="AE162" s="31"/>
      <c r="AR162" s="162" t="s">
        <v>279</v>
      </c>
      <c r="AT162" s="162" t="s">
        <v>488</v>
      </c>
      <c r="AU162" s="162" t="s">
        <v>126</v>
      </c>
      <c r="AY162" s="16" t="s">
        <v>119</v>
      </c>
      <c r="BE162" s="163">
        <f>IF(N162="základná",J162,0)</f>
        <v>0</v>
      </c>
      <c r="BF162" s="163">
        <f>IF(N162="znížená",J162,0)</f>
        <v>0</v>
      </c>
      <c r="BG162" s="163">
        <f>IF(N162="zákl. prenesená",J162,0)</f>
        <v>0</v>
      </c>
      <c r="BH162" s="163">
        <f>IF(N162="zníž. prenesená",J162,0)</f>
        <v>0</v>
      </c>
      <c r="BI162" s="163">
        <f>IF(N162="nulová",J162,0)</f>
        <v>0</v>
      </c>
      <c r="BJ162" s="16" t="s">
        <v>126</v>
      </c>
      <c r="BK162" s="163">
        <f>ROUND(I162*H162,2)</f>
        <v>0</v>
      </c>
      <c r="BL162" s="16" t="s">
        <v>196</v>
      </c>
      <c r="BM162" s="162" t="s">
        <v>938</v>
      </c>
    </row>
    <row r="163" spans="1:65" s="13" customFormat="1">
      <c r="B163" s="164"/>
      <c r="D163" s="165" t="s">
        <v>157</v>
      </c>
      <c r="E163" s="166" t="s">
        <v>1</v>
      </c>
      <c r="F163" s="167" t="s">
        <v>939</v>
      </c>
      <c r="H163" s="168">
        <v>0.94</v>
      </c>
      <c r="I163" s="169"/>
      <c r="L163" s="164"/>
      <c r="M163" s="170"/>
      <c r="N163" s="171"/>
      <c r="O163" s="171"/>
      <c r="P163" s="171"/>
      <c r="Q163" s="171"/>
      <c r="R163" s="171"/>
      <c r="S163" s="171"/>
      <c r="T163" s="172"/>
      <c r="AT163" s="166" t="s">
        <v>157</v>
      </c>
      <c r="AU163" s="166" t="s">
        <v>126</v>
      </c>
      <c r="AV163" s="13" t="s">
        <v>126</v>
      </c>
      <c r="AW163" s="13" t="s">
        <v>29</v>
      </c>
      <c r="AX163" s="13" t="s">
        <v>73</v>
      </c>
      <c r="AY163" s="166" t="s">
        <v>119</v>
      </c>
    </row>
    <row r="164" spans="1:65" s="14" customFormat="1">
      <c r="B164" s="173"/>
      <c r="D164" s="165" t="s">
        <v>157</v>
      </c>
      <c r="E164" s="174" t="s">
        <v>1</v>
      </c>
      <c r="F164" s="175" t="s">
        <v>159</v>
      </c>
      <c r="H164" s="176">
        <v>0.94</v>
      </c>
      <c r="I164" s="177"/>
      <c r="L164" s="173"/>
      <c r="M164" s="178"/>
      <c r="N164" s="179"/>
      <c r="O164" s="179"/>
      <c r="P164" s="179"/>
      <c r="Q164" s="179"/>
      <c r="R164" s="179"/>
      <c r="S164" s="179"/>
      <c r="T164" s="180"/>
      <c r="AT164" s="174" t="s">
        <v>157</v>
      </c>
      <c r="AU164" s="174" t="s">
        <v>126</v>
      </c>
      <c r="AV164" s="14" t="s">
        <v>125</v>
      </c>
      <c r="AW164" s="14" t="s">
        <v>29</v>
      </c>
      <c r="AX164" s="14" t="s">
        <v>80</v>
      </c>
      <c r="AY164" s="174" t="s">
        <v>119</v>
      </c>
    </row>
    <row r="165" spans="1:65" s="12" customFormat="1" ht="22.9" customHeight="1">
      <c r="B165" s="136"/>
      <c r="D165" s="137" t="s">
        <v>72</v>
      </c>
      <c r="E165" s="147" t="s">
        <v>629</v>
      </c>
      <c r="F165" s="147" t="s">
        <v>630</v>
      </c>
      <c r="I165" s="139"/>
      <c r="J165" s="148">
        <f>BK165</f>
        <v>0</v>
      </c>
      <c r="L165" s="136"/>
      <c r="M165" s="141"/>
      <c r="N165" s="142"/>
      <c r="O165" s="142"/>
      <c r="P165" s="143">
        <f>SUM(P166:P170)</f>
        <v>0</v>
      </c>
      <c r="Q165" s="142"/>
      <c r="R165" s="143">
        <f>SUM(R166:R170)</f>
        <v>0</v>
      </c>
      <c r="S165" s="142"/>
      <c r="T165" s="144">
        <f>SUM(T166:T170)</f>
        <v>0</v>
      </c>
      <c r="AR165" s="137" t="s">
        <v>126</v>
      </c>
      <c r="AT165" s="145" t="s">
        <v>72</v>
      </c>
      <c r="AU165" s="145" t="s">
        <v>80</v>
      </c>
      <c r="AY165" s="137" t="s">
        <v>119</v>
      </c>
      <c r="BK165" s="146">
        <f>SUM(BK166:BK170)</f>
        <v>0</v>
      </c>
    </row>
    <row r="166" spans="1:65" s="2" customFormat="1" ht="24.2" customHeight="1">
      <c r="A166" s="31"/>
      <c r="B166" s="149"/>
      <c r="C166" s="150" t="s">
        <v>7</v>
      </c>
      <c r="D166" s="150" t="s">
        <v>121</v>
      </c>
      <c r="E166" s="151" t="s">
        <v>632</v>
      </c>
      <c r="F166" s="152" t="s">
        <v>633</v>
      </c>
      <c r="G166" s="153" t="s">
        <v>124</v>
      </c>
      <c r="H166" s="154">
        <v>14.65</v>
      </c>
      <c r="I166" s="155"/>
      <c r="J166" s="156">
        <f>ROUND(I166*H166,2)</f>
        <v>0</v>
      </c>
      <c r="K166" s="157"/>
      <c r="L166" s="32"/>
      <c r="M166" s="158" t="s">
        <v>1</v>
      </c>
      <c r="N166" s="159" t="s">
        <v>39</v>
      </c>
      <c r="O166" s="60"/>
      <c r="P166" s="160">
        <f>O166*H166</f>
        <v>0</v>
      </c>
      <c r="Q166" s="160">
        <v>0</v>
      </c>
      <c r="R166" s="160">
        <f>Q166*H166</f>
        <v>0</v>
      </c>
      <c r="S166" s="160">
        <v>0</v>
      </c>
      <c r="T166" s="161">
        <f>S166*H166</f>
        <v>0</v>
      </c>
      <c r="U166" s="31"/>
      <c r="V166" s="31"/>
      <c r="W166" s="31"/>
      <c r="X166" s="31"/>
      <c r="Y166" s="31"/>
      <c r="Z166" s="31"/>
      <c r="AA166" s="31"/>
      <c r="AB166" s="31"/>
      <c r="AC166" s="31"/>
      <c r="AD166" s="31"/>
      <c r="AE166" s="31"/>
      <c r="AR166" s="162" t="s">
        <v>196</v>
      </c>
      <c r="AT166" s="162" t="s">
        <v>121</v>
      </c>
      <c r="AU166" s="162" t="s">
        <v>126</v>
      </c>
      <c r="AY166" s="16" t="s">
        <v>119</v>
      </c>
      <c r="BE166" s="163">
        <f>IF(N166="základná",J166,0)</f>
        <v>0</v>
      </c>
      <c r="BF166" s="163">
        <f>IF(N166="znížená",J166,0)</f>
        <v>0</v>
      </c>
      <c r="BG166" s="163">
        <f>IF(N166="zákl. prenesená",J166,0)</f>
        <v>0</v>
      </c>
      <c r="BH166" s="163">
        <f>IF(N166="zníž. prenesená",J166,0)</f>
        <v>0</v>
      </c>
      <c r="BI166" s="163">
        <f>IF(N166="nulová",J166,0)</f>
        <v>0</v>
      </c>
      <c r="BJ166" s="16" t="s">
        <v>126</v>
      </c>
      <c r="BK166" s="163">
        <f>ROUND(I166*H166,2)</f>
        <v>0</v>
      </c>
      <c r="BL166" s="16" t="s">
        <v>196</v>
      </c>
      <c r="BM166" s="162" t="s">
        <v>940</v>
      </c>
    </row>
    <row r="167" spans="1:65" s="2" customFormat="1" ht="16.5" customHeight="1">
      <c r="A167" s="31"/>
      <c r="B167" s="149"/>
      <c r="C167" s="150" t="s">
        <v>225</v>
      </c>
      <c r="D167" s="150" t="s">
        <v>121</v>
      </c>
      <c r="E167" s="151" t="s">
        <v>636</v>
      </c>
      <c r="F167" s="152" t="s">
        <v>637</v>
      </c>
      <c r="G167" s="153" t="s">
        <v>124</v>
      </c>
      <c r="H167" s="154">
        <v>14.65</v>
      </c>
      <c r="I167" s="155"/>
      <c r="J167" s="156">
        <f>ROUND(I167*H167,2)</f>
        <v>0</v>
      </c>
      <c r="K167" s="157"/>
      <c r="L167" s="32"/>
      <c r="M167" s="158" t="s">
        <v>1</v>
      </c>
      <c r="N167" s="159" t="s">
        <v>39</v>
      </c>
      <c r="O167" s="60"/>
      <c r="P167" s="160">
        <f>O167*H167</f>
        <v>0</v>
      </c>
      <c r="Q167" s="160">
        <v>0</v>
      </c>
      <c r="R167" s="160">
        <f>Q167*H167</f>
        <v>0</v>
      </c>
      <c r="S167" s="160">
        <v>0</v>
      </c>
      <c r="T167" s="161">
        <f>S167*H167</f>
        <v>0</v>
      </c>
      <c r="U167" s="31"/>
      <c r="V167" s="31"/>
      <c r="W167" s="31"/>
      <c r="X167" s="31"/>
      <c r="Y167" s="31"/>
      <c r="Z167" s="31"/>
      <c r="AA167" s="31"/>
      <c r="AB167" s="31"/>
      <c r="AC167" s="31"/>
      <c r="AD167" s="31"/>
      <c r="AE167" s="31"/>
      <c r="AR167" s="162" t="s">
        <v>196</v>
      </c>
      <c r="AT167" s="162" t="s">
        <v>121</v>
      </c>
      <c r="AU167" s="162" t="s">
        <v>126</v>
      </c>
      <c r="AY167" s="16" t="s">
        <v>119</v>
      </c>
      <c r="BE167" s="163">
        <f>IF(N167="základná",J167,0)</f>
        <v>0</v>
      </c>
      <c r="BF167" s="163">
        <f>IF(N167="znížená",J167,0)</f>
        <v>0</v>
      </c>
      <c r="BG167" s="163">
        <f>IF(N167="zákl. prenesená",J167,0)</f>
        <v>0</v>
      </c>
      <c r="BH167" s="163">
        <f>IF(N167="zníž. prenesená",J167,0)</f>
        <v>0</v>
      </c>
      <c r="BI167" s="163">
        <f>IF(N167="nulová",J167,0)</f>
        <v>0</v>
      </c>
      <c r="BJ167" s="16" t="s">
        <v>126</v>
      </c>
      <c r="BK167" s="163">
        <f>ROUND(I167*H167,2)</f>
        <v>0</v>
      </c>
      <c r="BL167" s="16" t="s">
        <v>196</v>
      </c>
      <c r="BM167" s="162" t="s">
        <v>941</v>
      </c>
    </row>
    <row r="168" spans="1:65" s="2" customFormat="1" ht="16.5" customHeight="1">
      <c r="A168" s="31"/>
      <c r="B168" s="149"/>
      <c r="C168" s="186" t="s">
        <v>230</v>
      </c>
      <c r="D168" s="186" t="s">
        <v>488</v>
      </c>
      <c r="E168" s="187" t="s">
        <v>640</v>
      </c>
      <c r="F168" s="188" t="s">
        <v>641</v>
      </c>
      <c r="G168" s="189" t="s">
        <v>124</v>
      </c>
      <c r="H168" s="190">
        <v>15.09</v>
      </c>
      <c r="I168" s="191"/>
      <c r="J168" s="192">
        <f>ROUND(I168*H168,2)</f>
        <v>0</v>
      </c>
      <c r="K168" s="193"/>
      <c r="L168" s="194"/>
      <c r="M168" s="195" t="s">
        <v>1</v>
      </c>
      <c r="N168" s="196" t="s">
        <v>39</v>
      </c>
      <c r="O168" s="60"/>
      <c r="P168" s="160">
        <f>O168*H168</f>
        <v>0</v>
      </c>
      <c r="Q168" s="160">
        <v>0</v>
      </c>
      <c r="R168" s="160">
        <f>Q168*H168</f>
        <v>0</v>
      </c>
      <c r="S168" s="160">
        <v>0</v>
      </c>
      <c r="T168" s="161">
        <f>S168*H168</f>
        <v>0</v>
      </c>
      <c r="U168" s="31"/>
      <c r="V168" s="31"/>
      <c r="W168" s="31"/>
      <c r="X168" s="31"/>
      <c r="Y168" s="31"/>
      <c r="Z168" s="31"/>
      <c r="AA168" s="31"/>
      <c r="AB168" s="31"/>
      <c r="AC168" s="31"/>
      <c r="AD168" s="31"/>
      <c r="AE168" s="31"/>
      <c r="AR168" s="162" t="s">
        <v>279</v>
      </c>
      <c r="AT168" s="162" t="s">
        <v>488</v>
      </c>
      <c r="AU168" s="162" t="s">
        <v>126</v>
      </c>
      <c r="AY168" s="16" t="s">
        <v>119</v>
      </c>
      <c r="BE168" s="163">
        <f>IF(N168="základná",J168,0)</f>
        <v>0</v>
      </c>
      <c r="BF168" s="163">
        <f>IF(N168="znížená",J168,0)</f>
        <v>0</v>
      </c>
      <c r="BG168" s="163">
        <f>IF(N168="zákl. prenesená",J168,0)</f>
        <v>0</v>
      </c>
      <c r="BH168" s="163">
        <f>IF(N168="zníž. prenesená",J168,0)</f>
        <v>0</v>
      </c>
      <c r="BI168" s="163">
        <f>IF(N168="nulová",J168,0)</f>
        <v>0</v>
      </c>
      <c r="BJ168" s="16" t="s">
        <v>126</v>
      </c>
      <c r="BK168" s="163">
        <f>ROUND(I168*H168,2)</f>
        <v>0</v>
      </c>
      <c r="BL168" s="16" t="s">
        <v>196</v>
      </c>
      <c r="BM168" s="162" t="s">
        <v>942</v>
      </c>
    </row>
    <row r="169" spans="1:65" s="13" customFormat="1">
      <c r="B169" s="164"/>
      <c r="D169" s="165" t="s">
        <v>157</v>
      </c>
      <c r="E169" s="166" t="s">
        <v>1</v>
      </c>
      <c r="F169" s="167" t="s">
        <v>943</v>
      </c>
      <c r="H169" s="168">
        <v>15.09</v>
      </c>
      <c r="I169" s="169"/>
      <c r="L169" s="164"/>
      <c r="M169" s="170"/>
      <c r="N169" s="171"/>
      <c r="O169" s="171"/>
      <c r="P169" s="171"/>
      <c r="Q169" s="171"/>
      <c r="R169" s="171"/>
      <c r="S169" s="171"/>
      <c r="T169" s="172"/>
      <c r="AT169" s="166" t="s">
        <v>157</v>
      </c>
      <c r="AU169" s="166" t="s">
        <v>126</v>
      </c>
      <c r="AV169" s="13" t="s">
        <v>126</v>
      </c>
      <c r="AW169" s="13" t="s">
        <v>29</v>
      </c>
      <c r="AX169" s="13" t="s">
        <v>73</v>
      </c>
      <c r="AY169" s="166" t="s">
        <v>119</v>
      </c>
    </row>
    <row r="170" spans="1:65" s="14" customFormat="1">
      <c r="B170" s="173"/>
      <c r="D170" s="165" t="s">
        <v>157</v>
      </c>
      <c r="E170" s="174" t="s">
        <v>1</v>
      </c>
      <c r="F170" s="175" t="s">
        <v>159</v>
      </c>
      <c r="H170" s="176">
        <v>15.09</v>
      </c>
      <c r="I170" s="177"/>
      <c r="L170" s="173"/>
      <c r="M170" s="178"/>
      <c r="N170" s="179"/>
      <c r="O170" s="179"/>
      <c r="P170" s="179"/>
      <c r="Q170" s="179"/>
      <c r="R170" s="179"/>
      <c r="S170" s="179"/>
      <c r="T170" s="180"/>
      <c r="AT170" s="174" t="s">
        <v>157</v>
      </c>
      <c r="AU170" s="174" t="s">
        <v>126</v>
      </c>
      <c r="AV170" s="14" t="s">
        <v>125</v>
      </c>
      <c r="AW170" s="14" t="s">
        <v>29</v>
      </c>
      <c r="AX170" s="14" t="s">
        <v>80</v>
      </c>
      <c r="AY170" s="174" t="s">
        <v>119</v>
      </c>
    </row>
    <row r="171" spans="1:65" s="12" customFormat="1" ht="22.9" customHeight="1">
      <c r="B171" s="136"/>
      <c r="D171" s="137" t="s">
        <v>72</v>
      </c>
      <c r="E171" s="147" t="s">
        <v>306</v>
      </c>
      <c r="F171" s="147" t="s">
        <v>307</v>
      </c>
      <c r="I171" s="139"/>
      <c r="J171" s="148">
        <f>BK171</f>
        <v>0</v>
      </c>
      <c r="L171" s="136"/>
      <c r="M171" s="141"/>
      <c r="N171" s="142"/>
      <c r="O171" s="142"/>
      <c r="P171" s="143">
        <f>SUM(P172:P174)</f>
        <v>0</v>
      </c>
      <c r="Q171" s="142"/>
      <c r="R171" s="143">
        <f>SUM(R172:R174)</f>
        <v>0</v>
      </c>
      <c r="S171" s="142"/>
      <c r="T171" s="144">
        <f>SUM(T172:T174)</f>
        <v>0</v>
      </c>
      <c r="AR171" s="137" t="s">
        <v>126</v>
      </c>
      <c r="AT171" s="145" t="s">
        <v>72</v>
      </c>
      <c r="AU171" s="145" t="s">
        <v>80</v>
      </c>
      <c r="AY171" s="137" t="s">
        <v>119</v>
      </c>
      <c r="BK171" s="146">
        <f>SUM(BK172:BK174)</f>
        <v>0</v>
      </c>
    </row>
    <row r="172" spans="1:65" s="2" customFormat="1" ht="24.2" customHeight="1">
      <c r="A172" s="31"/>
      <c r="B172" s="149"/>
      <c r="C172" s="150" t="s">
        <v>235</v>
      </c>
      <c r="D172" s="150" t="s">
        <v>121</v>
      </c>
      <c r="E172" s="151" t="s">
        <v>645</v>
      </c>
      <c r="F172" s="152" t="s">
        <v>646</v>
      </c>
      <c r="G172" s="153" t="s">
        <v>183</v>
      </c>
      <c r="H172" s="154">
        <v>20.34</v>
      </c>
      <c r="I172" s="155"/>
      <c r="J172" s="156">
        <f>ROUND(I172*H172,2)</f>
        <v>0</v>
      </c>
      <c r="K172" s="157"/>
      <c r="L172" s="32"/>
      <c r="M172" s="158" t="s">
        <v>1</v>
      </c>
      <c r="N172" s="159" t="s">
        <v>39</v>
      </c>
      <c r="O172" s="60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2" t="s">
        <v>196</v>
      </c>
      <c r="AT172" s="162" t="s">
        <v>121</v>
      </c>
      <c r="AU172" s="162" t="s">
        <v>126</v>
      </c>
      <c r="AY172" s="16" t="s">
        <v>119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126</v>
      </c>
      <c r="BK172" s="163">
        <f>ROUND(I172*H172,2)</f>
        <v>0</v>
      </c>
      <c r="BL172" s="16" t="s">
        <v>196</v>
      </c>
      <c r="BM172" s="162" t="s">
        <v>944</v>
      </c>
    </row>
    <row r="173" spans="1:65" s="2" customFormat="1" ht="24.2" customHeight="1">
      <c r="A173" s="31"/>
      <c r="B173" s="149"/>
      <c r="C173" s="150" t="s">
        <v>240</v>
      </c>
      <c r="D173" s="150" t="s">
        <v>121</v>
      </c>
      <c r="E173" s="151" t="s">
        <v>649</v>
      </c>
      <c r="F173" s="152" t="s">
        <v>650</v>
      </c>
      <c r="G173" s="153" t="s">
        <v>183</v>
      </c>
      <c r="H173" s="154">
        <v>6.68</v>
      </c>
      <c r="I173" s="155"/>
      <c r="J173" s="156">
        <f>ROUND(I173*H173,2)</f>
        <v>0</v>
      </c>
      <c r="K173" s="157"/>
      <c r="L173" s="32"/>
      <c r="M173" s="158" t="s">
        <v>1</v>
      </c>
      <c r="N173" s="159" t="s">
        <v>39</v>
      </c>
      <c r="O173" s="60"/>
      <c r="P173" s="160">
        <f>O173*H173</f>
        <v>0</v>
      </c>
      <c r="Q173" s="160">
        <v>0</v>
      </c>
      <c r="R173" s="160">
        <f>Q173*H173</f>
        <v>0</v>
      </c>
      <c r="S173" s="160">
        <v>0</v>
      </c>
      <c r="T173" s="161">
        <f>S173*H173</f>
        <v>0</v>
      </c>
      <c r="U173" s="31"/>
      <c r="V173" s="31"/>
      <c r="W173" s="31"/>
      <c r="X173" s="31"/>
      <c r="Y173" s="31"/>
      <c r="Z173" s="31"/>
      <c r="AA173" s="31"/>
      <c r="AB173" s="31"/>
      <c r="AC173" s="31"/>
      <c r="AD173" s="31"/>
      <c r="AE173" s="31"/>
      <c r="AR173" s="162" t="s">
        <v>196</v>
      </c>
      <c r="AT173" s="162" t="s">
        <v>121</v>
      </c>
      <c r="AU173" s="162" t="s">
        <v>126</v>
      </c>
      <c r="AY173" s="16" t="s">
        <v>119</v>
      </c>
      <c r="BE173" s="163">
        <f>IF(N173="základná",J173,0)</f>
        <v>0</v>
      </c>
      <c r="BF173" s="163">
        <f>IF(N173="znížená",J173,0)</f>
        <v>0</v>
      </c>
      <c r="BG173" s="163">
        <f>IF(N173="zákl. prenesená",J173,0)</f>
        <v>0</v>
      </c>
      <c r="BH173" s="163">
        <f>IF(N173="zníž. prenesená",J173,0)</f>
        <v>0</v>
      </c>
      <c r="BI173" s="163">
        <f>IF(N173="nulová",J173,0)</f>
        <v>0</v>
      </c>
      <c r="BJ173" s="16" t="s">
        <v>126</v>
      </c>
      <c r="BK173" s="163">
        <f>ROUND(I173*H173,2)</f>
        <v>0</v>
      </c>
      <c r="BL173" s="16" t="s">
        <v>196</v>
      </c>
      <c r="BM173" s="162" t="s">
        <v>945</v>
      </c>
    </row>
    <row r="174" spans="1:65" s="2" customFormat="1" ht="24.2" customHeight="1">
      <c r="A174" s="31"/>
      <c r="B174" s="149"/>
      <c r="C174" s="150" t="s">
        <v>245</v>
      </c>
      <c r="D174" s="150" t="s">
        <v>121</v>
      </c>
      <c r="E174" s="151" t="s">
        <v>653</v>
      </c>
      <c r="F174" s="152" t="s">
        <v>654</v>
      </c>
      <c r="G174" s="153" t="s">
        <v>256</v>
      </c>
      <c r="H174" s="154">
        <v>6.4000000000000001E-2</v>
      </c>
      <c r="I174" s="155"/>
      <c r="J174" s="156">
        <f>ROUND(I174*H174,2)</f>
        <v>0</v>
      </c>
      <c r="K174" s="157"/>
      <c r="L174" s="32"/>
      <c r="M174" s="158" t="s">
        <v>1</v>
      </c>
      <c r="N174" s="159" t="s">
        <v>39</v>
      </c>
      <c r="O174" s="60"/>
      <c r="P174" s="160">
        <f>O174*H174</f>
        <v>0</v>
      </c>
      <c r="Q174" s="160">
        <v>0</v>
      </c>
      <c r="R174" s="160">
        <f>Q174*H174</f>
        <v>0</v>
      </c>
      <c r="S174" s="160">
        <v>0</v>
      </c>
      <c r="T174" s="161">
        <f>S174*H174</f>
        <v>0</v>
      </c>
      <c r="U174" s="31"/>
      <c r="V174" s="31"/>
      <c r="W174" s="31"/>
      <c r="X174" s="31"/>
      <c r="Y174" s="31"/>
      <c r="Z174" s="31"/>
      <c r="AA174" s="31"/>
      <c r="AB174" s="31"/>
      <c r="AC174" s="31"/>
      <c r="AD174" s="31"/>
      <c r="AE174" s="31"/>
      <c r="AR174" s="162" t="s">
        <v>196</v>
      </c>
      <c r="AT174" s="162" t="s">
        <v>121</v>
      </c>
      <c r="AU174" s="162" t="s">
        <v>126</v>
      </c>
      <c r="AY174" s="16" t="s">
        <v>119</v>
      </c>
      <c r="BE174" s="163">
        <f>IF(N174="základná",J174,0)</f>
        <v>0</v>
      </c>
      <c r="BF174" s="163">
        <f>IF(N174="znížená",J174,0)</f>
        <v>0</v>
      </c>
      <c r="BG174" s="163">
        <f>IF(N174="zákl. prenesená",J174,0)</f>
        <v>0</v>
      </c>
      <c r="BH174" s="163">
        <f>IF(N174="zníž. prenesená",J174,0)</f>
        <v>0</v>
      </c>
      <c r="BI174" s="163">
        <f>IF(N174="nulová",J174,0)</f>
        <v>0</v>
      </c>
      <c r="BJ174" s="16" t="s">
        <v>126</v>
      </c>
      <c r="BK174" s="163">
        <f>ROUND(I174*H174,2)</f>
        <v>0</v>
      </c>
      <c r="BL174" s="16" t="s">
        <v>196</v>
      </c>
      <c r="BM174" s="162" t="s">
        <v>946</v>
      </c>
    </row>
    <row r="175" spans="1:65" s="12" customFormat="1" ht="22.9" customHeight="1">
      <c r="B175" s="136"/>
      <c r="D175" s="137" t="s">
        <v>72</v>
      </c>
      <c r="E175" s="147" t="s">
        <v>321</v>
      </c>
      <c r="F175" s="147" t="s">
        <v>322</v>
      </c>
      <c r="I175" s="139"/>
      <c r="J175" s="148">
        <f>BK175</f>
        <v>0</v>
      </c>
      <c r="L175" s="136"/>
      <c r="M175" s="141"/>
      <c r="N175" s="142"/>
      <c r="O175" s="142"/>
      <c r="P175" s="143">
        <f>SUM(P176:P177)</f>
        <v>0</v>
      </c>
      <c r="Q175" s="142"/>
      <c r="R175" s="143">
        <f>SUM(R176:R177)</f>
        <v>0</v>
      </c>
      <c r="S175" s="142"/>
      <c r="T175" s="144">
        <f>SUM(T176:T177)</f>
        <v>0</v>
      </c>
      <c r="AR175" s="137" t="s">
        <v>126</v>
      </c>
      <c r="AT175" s="145" t="s">
        <v>72</v>
      </c>
      <c r="AU175" s="145" t="s">
        <v>80</v>
      </c>
      <c r="AY175" s="137" t="s">
        <v>119</v>
      </c>
      <c r="BK175" s="146">
        <f>SUM(BK176:BK177)</f>
        <v>0</v>
      </c>
    </row>
    <row r="176" spans="1:65" s="2" customFormat="1" ht="24.2" customHeight="1">
      <c r="A176" s="31"/>
      <c r="B176" s="149"/>
      <c r="C176" s="150" t="s">
        <v>249</v>
      </c>
      <c r="D176" s="150" t="s">
        <v>121</v>
      </c>
      <c r="E176" s="151" t="s">
        <v>657</v>
      </c>
      <c r="F176" s="152" t="s">
        <v>658</v>
      </c>
      <c r="G176" s="153" t="s">
        <v>124</v>
      </c>
      <c r="H176" s="154">
        <v>68.34</v>
      </c>
      <c r="I176" s="155"/>
      <c r="J176" s="156">
        <f>ROUND(I176*H176,2)</f>
        <v>0</v>
      </c>
      <c r="K176" s="157"/>
      <c r="L176" s="32"/>
      <c r="M176" s="158" t="s">
        <v>1</v>
      </c>
      <c r="N176" s="159" t="s">
        <v>39</v>
      </c>
      <c r="O176" s="60"/>
      <c r="P176" s="160">
        <f>O176*H176</f>
        <v>0</v>
      </c>
      <c r="Q176" s="160">
        <v>0</v>
      </c>
      <c r="R176" s="160">
        <f>Q176*H176</f>
        <v>0</v>
      </c>
      <c r="S176" s="160">
        <v>0</v>
      </c>
      <c r="T176" s="161">
        <f>S176*H176</f>
        <v>0</v>
      </c>
      <c r="U176" s="31"/>
      <c r="V176" s="31"/>
      <c r="W176" s="31"/>
      <c r="X176" s="31"/>
      <c r="Y176" s="31"/>
      <c r="Z176" s="31"/>
      <c r="AA176" s="31"/>
      <c r="AB176" s="31"/>
      <c r="AC176" s="31"/>
      <c r="AD176" s="31"/>
      <c r="AE176" s="31"/>
      <c r="AR176" s="162" t="s">
        <v>196</v>
      </c>
      <c r="AT176" s="162" t="s">
        <v>121</v>
      </c>
      <c r="AU176" s="162" t="s">
        <v>126</v>
      </c>
      <c r="AY176" s="16" t="s">
        <v>119</v>
      </c>
      <c r="BE176" s="163">
        <f>IF(N176="základná",J176,0)</f>
        <v>0</v>
      </c>
      <c r="BF176" s="163">
        <f>IF(N176="znížená",J176,0)</f>
        <v>0</v>
      </c>
      <c r="BG176" s="163">
        <f>IF(N176="zákl. prenesená",J176,0)</f>
        <v>0</v>
      </c>
      <c r="BH176" s="163">
        <f>IF(N176="zníž. prenesená",J176,0)</f>
        <v>0</v>
      </c>
      <c r="BI176" s="163">
        <f>IF(N176="nulová",J176,0)</f>
        <v>0</v>
      </c>
      <c r="BJ176" s="16" t="s">
        <v>126</v>
      </c>
      <c r="BK176" s="163">
        <f>ROUND(I176*H176,2)</f>
        <v>0</v>
      </c>
      <c r="BL176" s="16" t="s">
        <v>196</v>
      </c>
      <c r="BM176" s="162" t="s">
        <v>947</v>
      </c>
    </row>
    <row r="177" spans="1:65" s="2" customFormat="1" ht="21.75" customHeight="1">
      <c r="A177" s="31"/>
      <c r="B177" s="149"/>
      <c r="C177" s="150" t="s">
        <v>263</v>
      </c>
      <c r="D177" s="150" t="s">
        <v>121</v>
      </c>
      <c r="E177" s="151" t="s">
        <v>663</v>
      </c>
      <c r="F177" s="152" t="s">
        <v>664</v>
      </c>
      <c r="G177" s="153" t="s">
        <v>256</v>
      </c>
      <c r="H177" s="154">
        <v>4.7350000000000003</v>
      </c>
      <c r="I177" s="155"/>
      <c r="J177" s="156">
        <f>ROUND(I177*H177,2)</f>
        <v>0</v>
      </c>
      <c r="K177" s="157"/>
      <c r="L177" s="32"/>
      <c r="M177" s="158" t="s">
        <v>1</v>
      </c>
      <c r="N177" s="159" t="s">
        <v>39</v>
      </c>
      <c r="O177" s="60"/>
      <c r="P177" s="160">
        <f>O177*H177</f>
        <v>0</v>
      </c>
      <c r="Q177" s="160">
        <v>0</v>
      </c>
      <c r="R177" s="160">
        <f>Q177*H177</f>
        <v>0</v>
      </c>
      <c r="S177" s="160">
        <v>0</v>
      </c>
      <c r="T177" s="161">
        <f>S177*H177</f>
        <v>0</v>
      </c>
      <c r="U177" s="31"/>
      <c r="V177" s="31"/>
      <c r="W177" s="31"/>
      <c r="X177" s="31"/>
      <c r="Y177" s="31"/>
      <c r="Z177" s="31"/>
      <c r="AA177" s="31"/>
      <c r="AB177" s="31"/>
      <c r="AC177" s="31"/>
      <c r="AD177" s="31"/>
      <c r="AE177" s="31"/>
      <c r="AR177" s="162" t="s">
        <v>196</v>
      </c>
      <c r="AT177" s="162" t="s">
        <v>121</v>
      </c>
      <c r="AU177" s="162" t="s">
        <v>126</v>
      </c>
      <c r="AY177" s="16" t="s">
        <v>119</v>
      </c>
      <c r="BE177" s="163">
        <f>IF(N177="základná",J177,0)</f>
        <v>0</v>
      </c>
      <c r="BF177" s="163">
        <f>IF(N177="znížená",J177,0)</f>
        <v>0</v>
      </c>
      <c r="BG177" s="163">
        <f>IF(N177="zákl. prenesená",J177,0)</f>
        <v>0</v>
      </c>
      <c r="BH177" s="163">
        <f>IF(N177="zníž. prenesená",J177,0)</f>
        <v>0</v>
      </c>
      <c r="BI177" s="163">
        <f>IF(N177="nulová",J177,0)</f>
        <v>0</v>
      </c>
      <c r="BJ177" s="16" t="s">
        <v>126</v>
      </c>
      <c r="BK177" s="163">
        <f>ROUND(I177*H177,2)</f>
        <v>0</v>
      </c>
      <c r="BL177" s="16" t="s">
        <v>196</v>
      </c>
      <c r="BM177" s="162" t="s">
        <v>948</v>
      </c>
    </row>
    <row r="178" spans="1:65" s="12" customFormat="1" ht="22.9" customHeight="1">
      <c r="B178" s="136"/>
      <c r="D178" s="137" t="s">
        <v>72</v>
      </c>
      <c r="E178" s="147" t="s">
        <v>331</v>
      </c>
      <c r="F178" s="147" t="s">
        <v>332</v>
      </c>
      <c r="I178" s="139"/>
      <c r="J178" s="148">
        <f>BK178</f>
        <v>0</v>
      </c>
      <c r="L178" s="136"/>
      <c r="M178" s="141"/>
      <c r="N178" s="142"/>
      <c r="O178" s="142"/>
      <c r="P178" s="143">
        <f>SUM(P179:P184)</f>
        <v>0</v>
      </c>
      <c r="Q178" s="142"/>
      <c r="R178" s="143">
        <f>SUM(R179:R184)</f>
        <v>0</v>
      </c>
      <c r="S178" s="142"/>
      <c r="T178" s="144">
        <f>SUM(T179:T184)</f>
        <v>0</v>
      </c>
      <c r="AR178" s="137" t="s">
        <v>126</v>
      </c>
      <c r="AT178" s="145" t="s">
        <v>72</v>
      </c>
      <c r="AU178" s="145" t="s">
        <v>80</v>
      </c>
      <c r="AY178" s="137" t="s">
        <v>119</v>
      </c>
      <c r="BK178" s="146">
        <f>SUM(BK179:BK184)</f>
        <v>0</v>
      </c>
    </row>
    <row r="179" spans="1:65" s="2" customFormat="1" ht="24.2" customHeight="1">
      <c r="A179" s="31"/>
      <c r="B179" s="149"/>
      <c r="C179" s="150" t="s">
        <v>253</v>
      </c>
      <c r="D179" s="150" t="s">
        <v>121</v>
      </c>
      <c r="E179" s="151" t="s">
        <v>671</v>
      </c>
      <c r="F179" s="152" t="s">
        <v>949</v>
      </c>
      <c r="G179" s="153" t="s">
        <v>183</v>
      </c>
      <c r="H179" s="154">
        <v>5.88</v>
      </c>
      <c r="I179" s="155"/>
      <c r="J179" s="156">
        <f>ROUND(I179*H179,2)</f>
        <v>0</v>
      </c>
      <c r="K179" s="157"/>
      <c r="L179" s="32"/>
      <c r="M179" s="158" t="s">
        <v>1</v>
      </c>
      <c r="N179" s="159" t="s">
        <v>39</v>
      </c>
      <c r="O179" s="60"/>
      <c r="P179" s="160">
        <f>O179*H179</f>
        <v>0</v>
      </c>
      <c r="Q179" s="160">
        <v>0</v>
      </c>
      <c r="R179" s="160">
        <f>Q179*H179</f>
        <v>0</v>
      </c>
      <c r="S179" s="160">
        <v>0</v>
      </c>
      <c r="T179" s="161">
        <f>S179*H179</f>
        <v>0</v>
      </c>
      <c r="U179" s="31"/>
      <c r="V179" s="31"/>
      <c r="W179" s="31"/>
      <c r="X179" s="31"/>
      <c r="Y179" s="31"/>
      <c r="Z179" s="31"/>
      <c r="AA179" s="31"/>
      <c r="AB179" s="31"/>
      <c r="AC179" s="31"/>
      <c r="AD179" s="31"/>
      <c r="AE179" s="31"/>
      <c r="AR179" s="162" t="s">
        <v>196</v>
      </c>
      <c r="AT179" s="162" t="s">
        <v>121</v>
      </c>
      <c r="AU179" s="162" t="s">
        <v>126</v>
      </c>
      <c r="AY179" s="16" t="s">
        <v>119</v>
      </c>
      <c r="BE179" s="163">
        <f>IF(N179="základná",J179,0)</f>
        <v>0</v>
      </c>
      <c r="BF179" s="163">
        <f>IF(N179="znížená",J179,0)</f>
        <v>0</v>
      </c>
      <c r="BG179" s="163">
        <f>IF(N179="zákl. prenesená",J179,0)</f>
        <v>0</v>
      </c>
      <c r="BH179" s="163">
        <f>IF(N179="zníž. prenesená",J179,0)</f>
        <v>0</v>
      </c>
      <c r="BI179" s="163">
        <f>IF(N179="nulová",J179,0)</f>
        <v>0</v>
      </c>
      <c r="BJ179" s="16" t="s">
        <v>126</v>
      </c>
      <c r="BK179" s="163">
        <f>ROUND(I179*H179,2)</f>
        <v>0</v>
      </c>
      <c r="BL179" s="16" t="s">
        <v>196</v>
      </c>
      <c r="BM179" s="162" t="s">
        <v>950</v>
      </c>
    </row>
    <row r="180" spans="1:65" s="13" customFormat="1">
      <c r="B180" s="164"/>
      <c r="D180" s="165" t="s">
        <v>157</v>
      </c>
      <c r="E180" s="166" t="s">
        <v>1</v>
      </c>
      <c r="F180" s="167" t="s">
        <v>951</v>
      </c>
      <c r="H180" s="168">
        <v>5.88</v>
      </c>
      <c r="I180" s="169"/>
      <c r="L180" s="164"/>
      <c r="M180" s="170"/>
      <c r="N180" s="171"/>
      <c r="O180" s="171"/>
      <c r="P180" s="171"/>
      <c r="Q180" s="171"/>
      <c r="R180" s="171"/>
      <c r="S180" s="171"/>
      <c r="T180" s="172"/>
      <c r="AT180" s="166" t="s">
        <v>157</v>
      </c>
      <c r="AU180" s="166" t="s">
        <v>126</v>
      </c>
      <c r="AV180" s="13" t="s">
        <v>126</v>
      </c>
      <c r="AW180" s="13" t="s">
        <v>29</v>
      </c>
      <c r="AX180" s="13" t="s">
        <v>73</v>
      </c>
      <c r="AY180" s="166" t="s">
        <v>119</v>
      </c>
    </row>
    <row r="181" spans="1:65" s="14" customFormat="1">
      <c r="B181" s="173"/>
      <c r="D181" s="165" t="s">
        <v>157</v>
      </c>
      <c r="E181" s="174" t="s">
        <v>1</v>
      </c>
      <c r="F181" s="175" t="s">
        <v>159</v>
      </c>
      <c r="H181" s="176">
        <v>5.88</v>
      </c>
      <c r="I181" s="177"/>
      <c r="L181" s="173"/>
      <c r="M181" s="178"/>
      <c r="N181" s="179"/>
      <c r="O181" s="179"/>
      <c r="P181" s="179"/>
      <c r="Q181" s="179"/>
      <c r="R181" s="179"/>
      <c r="S181" s="179"/>
      <c r="T181" s="180"/>
      <c r="AT181" s="174" t="s">
        <v>157</v>
      </c>
      <c r="AU181" s="174" t="s">
        <v>126</v>
      </c>
      <c r="AV181" s="14" t="s">
        <v>125</v>
      </c>
      <c r="AW181" s="14" t="s">
        <v>29</v>
      </c>
      <c r="AX181" s="14" t="s">
        <v>80</v>
      </c>
      <c r="AY181" s="174" t="s">
        <v>119</v>
      </c>
    </row>
    <row r="182" spans="1:65" s="2" customFormat="1" ht="24.2" customHeight="1">
      <c r="A182" s="31"/>
      <c r="B182" s="149"/>
      <c r="C182" s="186" t="s">
        <v>258</v>
      </c>
      <c r="D182" s="186" t="s">
        <v>488</v>
      </c>
      <c r="E182" s="187" t="s">
        <v>679</v>
      </c>
      <c r="F182" s="188" t="s">
        <v>952</v>
      </c>
      <c r="G182" s="189" t="s">
        <v>282</v>
      </c>
      <c r="H182" s="190">
        <v>1</v>
      </c>
      <c r="I182" s="191"/>
      <c r="J182" s="192">
        <f>ROUND(I182*H182,2)</f>
        <v>0</v>
      </c>
      <c r="K182" s="193"/>
      <c r="L182" s="194"/>
      <c r="M182" s="195" t="s">
        <v>1</v>
      </c>
      <c r="N182" s="196" t="s">
        <v>39</v>
      </c>
      <c r="O182" s="60"/>
      <c r="P182" s="160">
        <f>O182*H182</f>
        <v>0</v>
      </c>
      <c r="Q182" s="160">
        <v>0</v>
      </c>
      <c r="R182" s="160">
        <f>Q182*H182</f>
        <v>0</v>
      </c>
      <c r="S182" s="160">
        <v>0</v>
      </c>
      <c r="T182" s="161">
        <f>S182*H182</f>
        <v>0</v>
      </c>
      <c r="U182" s="31"/>
      <c r="V182" s="31"/>
      <c r="W182" s="31"/>
      <c r="X182" s="31"/>
      <c r="Y182" s="31"/>
      <c r="Z182" s="31"/>
      <c r="AA182" s="31"/>
      <c r="AB182" s="31"/>
      <c r="AC182" s="31"/>
      <c r="AD182" s="31"/>
      <c r="AE182" s="31"/>
      <c r="AR182" s="162" t="s">
        <v>279</v>
      </c>
      <c r="AT182" s="162" t="s">
        <v>488</v>
      </c>
      <c r="AU182" s="162" t="s">
        <v>126</v>
      </c>
      <c r="AY182" s="16" t="s">
        <v>119</v>
      </c>
      <c r="BE182" s="163">
        <f>IF(N182="základná",J182,0)</f>
        <v>0</v>
      </c>
      <c r="BF182" s="163">
        <f>IF(N182="znížená",J182,0)</f>
        <v>0</v>
      </c>
      <c r="BG182" s="163">
        <f>IF(N182="zákl. prenesená",J182,0)</f>
        <v>0</v>
      </c>
      <c r="BH182" s="163">
        <f>IF(N182="zníž. prenesená",J182,0)</f>
        <v>0</v>
      </c>
      <c r="BI182" s="163">
        <f>IF(N182="nulová",J182,0)</f>
        <v>0</v>
      </c>
      <c r="BJ182" s="16" t="s">
        <v>126</v>
      </c>
      <c r="BK182" s="163">
        <f>ROUND(I182*H182,2)</f>
        <v>0</v>
      </c>
      <c r="BL182" s="16" t="s">
        <v>196</v>
      </c>
      <c r="BM182" s="162" t="s">
        <v>953</v>
      </c>
    </row>
    <row r="183" spans="1:65" s="2" customFormat="1" ht="33" customHeight="1">
      <c r="A183" s="31"/>
      <c r="B183" s="149"/>
      <c r="C183" s="150" t="s">
        <v>267</v>
      </c>
      <c r="D183" s="150" t="s">
        <v>121</v>
      </c>
      <c r="E183" s="151" t="s">
        <v>707</v>
      </c>
      <c r="F183" s="152" t="s">
        <v>954</v>
      </c>
      <c r="G183" s="153" t="s">
        <v>282</v>
      </c>
      <c r="H183" s="154">
        <v>1</v>
      </c>
      <c r="I183" s="155"/>
      <c r="J183" s="156">
        <f>ROUND(I183*H183,2)</f>
        <v>0</v>
      </c>
      <c r="K183" s="157"/>
      <c r="L183" s="32"/>
      <c r="M183" s="158" t="s">
        <v>1</v>
      </c>
      <c r="N183" s="159" t="s">
        <v>39</v>
      </c>
      <c r="O183" s="60"/>
      <c r="P183" s="160">
        <f>O183*H183</f>
        <v>0</v>
      </c>
      <c r="Q183" s="160">
        <v>0</v>
      </c>
      <c r="R183" s="160">
        <f>Q183*H183</f>
        <v>0</v>
      </c>
      <c r="S183" s="160">
        <v>0</v>
      </c>
      <c r="T183" s="161">
        <f>S183*H183</f>
        <v>0</v>
      </c>
      <c r="U183" s="31"/>
      <c r="V183" s="31"/>
      <c r="W183" s="31"/>
      <c r="X183" s="31"/>
      <c r="Y183" s="31"/>
      <c r="Z183" s="31"/>
      <c r="AA183" s="31"/>
      <c r="AB183" s="31"/>
      <c r="AC183" s="31"/>
      <c r="AD183" s="31"/>
      <c r="AE183" s="31"/>
      <c r="AR183" s="162" t="s">
        <v>196</v>
      </c>
      <c r="AT183" s="162" t="s">
        <v>121</v>
      </c>
      <c r="AU183" s="162" t="s">
        <v>126</v>
      </c>
      <c r="AY183" s="16" t="s">
        <v>119</v>
      </c>
      <c r="BE183" s="163">
        <f>IF(N183="základná",J183,0)</f>
        <v>0</v>
      </c>
      <c r="BF183" s="163">
        <f>IF(N183="znížená",J183,0)</f>
        <v>0</v>
      </c>
      <c r="BG183" s="163">
        <f>IF(N183="zákl. prenesená",J183,0)</f>
        <v>0</v>
      </c>
      <c r="BH183" s="163">
        <f>IF(N183="zníž. prenesená",J183,0)</f>
        <v>0</v>
      </c>
      <c r="BI183" s="163">
        <f>IF(N183="nulová",J183,0)</f>
        <v>0</v>
      </c>
      <c r="BJ183" s="16" t="s">
        <v>126</v>
      </c>
      <c r="BK183" s="163">
        <f>ROUND(I183*H183,2)</f>
        <v>0</v>
      </c>
      <c r="BL183" s="16" t="s">
        <v>196</v>
      </c>
      <c r="BM183" s="162" t="s">
        <v>955</v>
      </c>
    </row>
    <row r="184" spans="1:65" s="2" customFormat="1" ht="16.5" customHeight="1">
      <c r="A184" s="31"/>
      <c r="B184" s="149"/>
      <c r="C184" s="186" t="s">
        <v>271</v>
      </c>
      <c r="D184" s="186" t="s">
        <v>488</v>
      </c>
      <c r="E184" s="187" t="s">
        <v>711</v>
      </c>
      <c r="F184" s="188" t="s">
        <v>956</v>
      </c>
      <c r="G184" s="189" t="s">
        <v>282</v>
      </c>
      <c r="H184" s="190">
        <v>1</v>
      </c>
      <c r="I184" s="191"/>
      <c r="J184" s="192">
        <f>ROUND(I184*H184,2)</f>
        <v>0</v>
      </c>
      <c r="K184" s="193"/>
      <c r="L184" s="194"/>
      <c r="M184" s="195" t="s">
        <v>1</v>
      </c>
      <c r="N184" s="196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279</v>
      </c>
      <c r="AT184" s="162" t="s">
        <v>488</v>
      </c>
      <c r="AU184" s="162" t="s">
        <v>126</v>
      </c>
      <c r="AY184" s="16" t="s">
        <v>119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126</v>
      </c>
      <c r="BK184" s="163">
        <f>ROUND(I184*H184,2)</f>
        <v>0</v>
      </c>
      <c r="BL184" s="16" t="s">
        <v>196</v>
      </c>
      <c r="BM184" s="162" t="s">
        <v>957</v>
      </c>
    </row>
    <row r="185" spans="1:65" s="12" customFormat="1" ht="22.9" customHeight="1">
      <c r="B185" s="136"/>
      <c r="D185" s="137" t="s">
        <v>72</v>
      </c>
      <c r="E185" s="147" t="s">
        <v>776</v>
      </c>
      <c r="F185" s="147" t="s">
        <v>777</v>
      </c>
      <c r="I185" s="139"/>
      <c r="J185" s="148">
        <f>BK185</f>
        <v>0</v>
      </c>
      <c r="L185" s="136"/>
      <c r="M185" s="141"/>
      <c r="N185" s="142"/>
      <c r="O185" s="142"/>
      <c r="P185" s="143">
        <f>SUM(P186:P189)</f>
        <v>0</v>
      </c>
      <c r="Q185" s="142"/>
      <c r="R185" s="143">
        <f>SUM(R186:R189)</f>
        <v>0</v>
      </c>
      <c r="S185" s="142"/>
      <c r="T185" s="144">
        <f>SUM(T186:T189)</f>
        <v>0</v>
      </c>
      <c r="AR185" s="137" t="s">
        <v>126</v>
      </c>
      <c r="AT185" s="145" t="s">
        <v>72</v>
      </c>
      <c r="AU185" s="145" t="s">
        <v>80</v>
      </c>
      <c r="AY185" s="137" t="s">
        <v>119</v>
      </c>
      <c r="BK185" s="146">
        <f>SUM(BK186:BK189)</f>
        <v>0</v>
      </c>
    </row>
    <row r="186" spans="1:65" s="2" customFormat="1" ht="24.2" customHeight="1">
      <c r="A186" s="31"/>
      <c r="B186" s="149"/>
      <c r="C186" s="150" t="s">
        <v>279</v>
      </c>
      <c r="D186" s="150" t="s">
        <v>121</v>
      </c>
      <c r="E186" s="151" t="s">
        <v>779</v>
      </c>
      <c r="F186" s="152" t="s">
        <v>780</v>
      </c>
      <c r="G186" s="153" t="s">
        <v>124</v>
      </c>
      <c r="H186" s="154">
        <v>14.65</v>
      </c>
      <c r="I186" s="155"/>
      <c r="J186" s="156">
        <f>ROUND(I186*H186,2)</f>
        <v>0</v>
      </c>
      <c r="K186" s="157"/>
      <c r="L186" s="32"/>
      <c r="M186" s="158" t="s">
        <v>1</v>
      </c>
      <c r="N186" s="159" t="s">
        <v>39</v>
      </c>
      <c r="O186" s="60"/>
      <c r="P186" s="160">
        <f>O186*H186</f>
        <v>0</v>
      </c>
      <c r="Q186" s="160">
        <v>0</v>
      </c>
      <c r="R186" s="160">
        <f>Q186*H186</f>
        <v>0</v>
      </c>
      <c r="S186" s="160">
        <v>0</v>
      </c>
      <c r="T186" s="161">
        <f>S186*H186</f>
        <v>0</v>
      </c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R186" s="162" t="s">
        <v>196</v>
      </c>
      <c r="AT186" s="162" t="s">
        <v>121</v>
      </c>
      <c r="AU186" s="162" t="s">
        <v>126</v>
      </c>
      <c r="AY186" s="16" t="s">
        <v>119</v>
      </c>
      <c r="BE186" s="163">
        <f>IF(N186="základná",J186,0)</f>
        <v>0</v>
      </c>
      <c r="BF186" s="163">
        <f>IF(N186="znížená",J186,0)</f>
        <v>0</v>
      </c>
      <c r="BG186" s="163">
        <f>IF(N186="zákl. prenesená",J186,0)</f>
        <v>0</v>
      </c>
      <c r="BH186" s="163">
        <f>IF(N186="zníž. prenesená",J186,0)</f>
        <v>0</v>
      </c>
      <c r="BI186" s="163">
        <f>IF(N186="nulová",J186,0)</f>
        <v>0</v>
      </c>
      <c r="BJ186" s="16" t="s">
        <v>126</v>
      </c>
      <c r="BK186" s="163">
        <f>ROUND(I186*H186,2)</f>
        <v>0</v>
      </c>
      <c r="BL186" s="16" t="s">
        <v>196</v>
      </c>
      <c r="BM186" s="162" t="s">
        <v>958</v>
      </c>
    </row>
    <row r="187" spans="1:65" s="2" customFormat="1" ht="16.5" customHeight="1">
      <c r="A187" s="31"/>
      <c r="B187" s="149"/>
      <c r="C187" s="186" t="s">
        <v>284</v>
      </c>
      <c r="D187" s="186" t="s">
        <v>488</v>
      </c>
      <c r="E187" s="187" t="s">
        <v>783</v>
      </c>
      <c r="F187" s="188" t="s">
        <v>784</v>
      </c>
      <c r="G187" s="189" t="s">
        <v>124</v>
      </c>
      <c r="H187" s="190">
        <v>15.236000000000001</v>
      </c>
      <c r="I187" s="191"/>
      <c r="J187" s="192">
        <f>ROUND(I187*H187,2)</f>
        <v>0</v>
      </c>
      <c r="K187" s="193"/>
      <c r="L187" s="194"/>
      <c r="M187" s="195" t="s">
        <v>1</v>
      </c>
      <c r="N187" s="196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279</v>
      </c>
      <c r="AT187" s="162" t="s">
        <v>488</v>
      </c>
      <c r="AU187" s="162" t="s">
        <v>126</v>
      </c>
      <c r="AY187" s="16" t="s">
        <v>119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126</v>
      </c>
      <c r="BK187" s="163">
        <f>ROUND(I187*H187,2)</f>
        <v>0</v>
      </c>
      <c r="BL187" s="16" t="s">
        <v>196</v>
      </c>
      <c r="BM187" s="162" t="s">
        <v>959</v>
      </c>
    </row>
    <row r="188" spans="1:65" s="13" customFormat="1">
      <c r="B188" s="164"/>
      <c r="D188" s="165" t="s">
        <v>157</v>
      </c>
      <c r="E188" s="166" t="s">
        <v>1</v>
      </c>
      <c r="F188" s="167" t="s">
        <v>960</v>
      </c>
      <c r="H188" s="168">
        <v>15.236000000000001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157</v>
      </c>
      <c r="AU188" s="166" t="s">
        <v>126</v>
      </c>
      <c r="AV188" s="13" t="s">
        <v>126</v>
      </c>
      <c r="AW188" s="13" t="s">
        <v>29</v>
      </c>
      <c r="AX188" s="13" t="s">
        <v>73</v>
      </c>
      <c r="AY188" s="166" t="s">
        <v>119</v>
      </c>
    </row>
    <row r="189" spans="1:65" s="14" customFormat="1">
      <c r="B189" s="173"/>
      <c r="D189" s="165" t="s">
        <v>157</v>
      </c>
      <c r="E189" s="174" t="s">
        <v>1</v>
      </c>
      <c r="F189" s="175" t="s">
        <v>159</v>
      </c>
      <c r="H189" s="176">
        <v>15.236000000000001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157</v>
      </c>
      <c r="AU189" s="174" t="s">
        <v>126</v>
      </c>
      <c r="AV189" s="14" t="s">
        <v>125</v>
      </c>
      <c r="AW189" s="14" t="s">
        <v>29</v>
      </c>
      <c r="AX189" s="14" t="s">
        <v>80</v>
      </c>
      <c r="AY189" s="174" t="s">
        <v>119</v>
      </c>
    </row>
    <row r="190" spans="1:65" s="12" customFormat="1" ht="22.9" customHeight="1">
      <c r="B190" s="136"/>
      <c r="D190" s="137" t="s">
        <v>72</v>
      </c>
      <c r="E190" s="147" t="s">
        <v>821</v>
      </c>
      <c r="F190" s="147" t="s">
        <v>822</v>
      </c>
      <c r="I190" s="139"/>
      <c r="J190" s="148">
        <f>BK190</f>
        <v>0</v>
      </c>
      <c r="L190" s="136"/>
      <c r="M190" s="141"/>
      <c r="N190" s="142"/>
      <c r="O190" s="142"/>
      <c r="P190" s="143">
        <f>SUM(P191:P192)</f>
        <v>0</v>
      </c>
      <c r="Q190" s="142"/>
      <c r="R190" s="143">
        <f>SUM(R191:R192)</f>
        <v>0</v>
      </c>
      <c r="S190" s="142"/>
      <c r="T190" s="144">
        <f>SUM(T191:T192)</f>
        <v>0</v>
      </c>
      <c r="AR190" s="137" t="s">
        <v>126</v>
      </c>
      <c r="AT190" s="145" t="s">
        <v>72</v>
      </c>
      <c r="AU190" s="145" t="s">
        <v>80</v>
      </c>
      <c r="AY190" s="137" t="s">
        <v>119</v>
      </c>
      <c r="BK190" s="146">
        <f>SUM(BK191:BK192)</f>
        <v>0</v>
      </c>
    </row>
    <row r="191" spans="1:65" s="2" customFormat="1" ht="24.2" customHeight="1">
      <c r="A191" s="31"/>
      <c r="B191" s="149"/>
      <c r="C191" s="150" t="s">
        <v>288</v>
      </c>
      <c r="D191" s="150" t="s">
        <v>121</v>
      </c>
      <c r="E191" s="151" t="s">
        <v>829</v>
      </c>
      <c r="F191" s="152" t="s">
        <v>830</v>
      </c>
      <c r="G191" s="153" t="s">
        <v>124</v>
      </c>
      <c r="H191" s="154">
        <v>49.45</v>
      </c>
      <c r="I191" s="155"/>
      <c r="J191" s="156">
        <f>ROUND(I191*H191,2)</f>
        <v>0</v>
      </c>
      <c r="K191" s="157"/>
      <c r="L191" s="32"/>
      <c r="M191" s="158" t="s">
        <v>1</v>
      </c>
      <c r="N191" s="159" t="s">
        <v>39</v>
      </c>
      <c r="O191" s="60"/>
      <c r="P191" s="160">
        <f>O191*H191</f>
        <v>0</v>
      </c>
      <c r="Q191" s="160">
        <v>0</v>
      </c>
      <c r="R191" s="160">
        <f>Q191*H191</f>
        <v>0</v>
      </c>
      <c r="S191" s="160">
        <v>0</v>
      </c>
      <c r="T191" s="161">
        <f>S191*H191</f>
        <v>0</v>
      </c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R191" s="162" t="s">
        <v>196</v>
      </c>
      <c r="AT191" s="162" t="s">
        <v>121</v>
      </c>
      <c r="AU191" s="162" t="s">
        <v>126</v>
      </c>
      <c r="AY191" s="16" t="s">
        <v>119</v>
      </c>
      <c r="BE191" s="163">
        <f>IF(N191="základná",J191,0)</f>
        <v>0</v>
      </c>
      <c r="BF191" s="163">
        <f>IF(N191="znížená",J191,0)</f>
        <v>0</v>
      </c>
      <c r="BG191" s="163">
        <f>IF(N191="zákl. prenesená",J191,0)</f>
        <v>0</v>
      </c>
      <c r="BH191" s="163">
        <f>IF(N191="zníž. prenesená",J191,0)</f>
        <v>0</v>
      </c>
      <c r="BI191" s="163">
        <f>IF(N191="nulová",J191,0)</f>
        <v>0</v>
      </c>
      <c r="BJ191" s="16" t="s">
        <v>126</v>
      </c>
      <c r="BK191" s="163">
        <f>ROUND(I191*H191,2)</f>
        <v>0</v>
      </c>
      <c r="BL191" s="16" t="s">
        <v>196</v>
      </c>
      <c r="BM191" s="162" t="s">
        <v>961</v>
      </c>
    </row>
    <row r="192" spans="1:65" s="2" customFormat="1" ht="24.2" customHeight="1">
      <c r="A192" s="31"/>
      <c r="B192" s="149"/>
      <c r="C192" s="150" t="s">
        <v>294</v>
      </c>
      <c r="D192" s="150" t="s">
        <v>121</v>
      </c>
      <c r="E192" s="151" t="s">
        <v>962</v>
      </c>
      <c r="F192" s="152" t="s">
        <v>963</v>
      </c>
      <c r="G192" s="153" t="s">
        <v>124</v>
      </c>
      <c r="H192" s="154">
        <v>49.45</v>
      </c>
      <c r="I192" s="155"/>
      <c r="J192" s="156">
        <f>ROUND(I192*H192,2)</f>
        <v>0</v>
      </c>
      <c r="K192" s="157"/>
      <c r="L192" s="32"/>
      <c r="M192" s="158" t="s">
        <v>1</v>
      </c>
      <c r="N192" s="159" t="s">
        <v>39</v>
      </c>
      <c r="O192" s="60"/>
      <c r="P192" s="160">
        <f>O192*H192</f>
        <v>0</v>
      </c>
      <c r="Q192" s="160">
        <v>0</v>
      </c>
      <c r="R192" s="160">
        <f>Q192*H192</f>
        <v>0</v>
      </c>
      <c r="S192" s="160">
        <v>0</v>
      </c>
      <c r="T192" s="161">
        <f>S192*H192</f>
        <v>0</v>
      </c>
      <c r="U192" s="31"/>
      <c r="V192" s="31"/>
      <c r="W192" s="31"/>
      <c r="X192" s="31"/>
      <c r="Y192" s="31"/>
      <c r="Z192" s="31"/>
      <c r="AA192" s="31"/>
      <c r="AB192" s="31"/>
      <c r="AC192" s="31"/>
      <c r="AD192" s="31"/>
      <c r="AE192" s="31"/>
      <c r="AR192" s="162" t="s">
        <v>196</v>
      </c>
      <c r="AT192" s="162" t="s">
        <v>121</v>
      </c>
      <c r="AU192" s="162" t="s">
        <v>126</v>
      </c>
      <c r="AY192" s="16" t="s">
        <v>119</v>
      </c>
      <c r="BE192" s="163">
        <f>IF(N192="základná",J192,0)</f>
        <v>0</v>
      </c>
      <c r="BF192" s="163">
        <f>IF(N192="znížená",J192,0)</f>
        <v>0</v>
      </c>
      <c r="BG192" s="163">
        <f>IF(N192="zákl. prenesená",J192,0)</f>
        <v>0</v>
      </c>
      <c r="BH192" s="163">
        <f>IF(N192="zníž. prenesená",J192,0)</f>
        <v>0</v>
      </c>
      <c r="BI192" s="163">
        <f>IF(N192="nulová",J192,0)</f>
        <v>0</v>
      </c>
      <c r="BJ192" s="16" t="s">
        <v>126</v>
      </c>
      <c r="BK192" s="163">
        <f>ROUND(I192*H192,2)</f>
        <v>0</v>
      </c>
      <c r="BL192" s="16" t="s">
        <v>196</v>
      </c>
      <c r="BM192" s="162" t="s">
        <v>964</v>
      </c>
    </row>
    <row r="193" spans="1:65" s="12" customFormat="1" ht="22.9" customHeight="1">
      <c r="B193" s="136"/>
      <c r="D193" s="137" t="s">
        <v>72</v>
      </c>
      <c r="E193" s="147" t="s">
        <v>836</v>
      </c>
      <c r="F193" s="147" t="s">
        <v>837</v>
      </c>
      <c r="I193" s="139"/>
      <c r="J193" s="148">
        <f>BK193</f>
        <v>0</v>
      </c>
      <c r="L193" s="136"/>
      <c r="M193" s="141"/>
      <c r="N193" s="142"/>
      <c r="O193" s="142"/>
      <c r="P193" s="143">
        <f>SUM(P194:P195)</f>
        <v>0</v>
      </c>
      <c r="Q193" s="142"/>
      <c r="R193" s="143">
        <f>SUM(R194:R195)</f>
        <v>0</v>
      </c>
      <c r="S193" s="142"/>
      <c r="T193" s="144">
        <f>SUM(T194:T195)</f>
        <v>0</v>
      </c>
      <c r="AR193" s="137" t="s">
        <v>126</v>
      </c>
      <c r="AT193" s="145" t="s">
        <v>72</v>
      </c>
      <c r="AU193" s="145" t="s">
        <v>80</v>
      </c>
      <c r="AY193" s="137" t="s">
        <v>119</v>
      </c>
      <c r="BK193" s="146">
        <f>SUM(BK194:BK195)</f>
        <v>0</v>
      </c>
    </row>
    <row r="194" spans="1:65" s="2" customFormat="1" ht="24.2" customHeight="1">
      <c r="A194" s="31"/>
      <c r="B194" s="149"/>
      <c r="C194" s="150" t="s">
        <v>301</v>
      </c>
      <c r="D194" s="150" t="s">
        <v>121</v>
      </c>
      <c r="E194" s="151" t="s">
        <v>839</v>
      </c>
      <c r="F194" s="152" t="s">
        <v>965</v>
      </c>
      <c r="G194" s="153" t="s">
        <v>282</v>
      </c>
      <c r="H194" s="154">
        <v>1</v>
      </c>
      <c r="I194" s="155"/>
      <c r="J194" s="156">
        <f>ROUND(I194*H194,2)</f>
        <v>0</v>
      </c>
      <c r="K194" s="157"/>
      <c r="L194" s="32"/>
      <c r="M194" s="158" t="s">
        <v>1</v>
      </c>
      <c r="N194" s="159" t="s">
        <v>39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196</v>
      </c>
      <c r="AT194" s="162" t="s">
        <v>121</v>
      </c>
      <c r="AU194" s="162" t="s">
        <v>126</v>
      </c>
      <c r="AY194" s="16" t="s">
        <v>119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126</v>
      </c>
      <c r="BK194" s="163">
        <f>ROUND(I194*H194,2)</f>
        <v>0</v>
      </c>
      <c r="BL194" s="16" t="s">
        <v>196</v>
      </c>
      <c r="BM194" s="162" t="s">
        <v>966</v>
      </c>
    </row>
    <row r="195" spans="1:65" s="2" customFormat="1" ht="16.5" customHeight="1">
      <c r="A195" s="31"/>
      <c r="B195" s="149"/>
      <c r="C195" s="150" t="s">
        <v>308</v>
      </c>
      <c r="D195" s="150" t="s">
        <v>121</v>
      </c>
      <c r="E195" s="151" t="s">
        <v>843</v>
      </c>
      <c r="F195" s="152" t="s">
        <v>848</v>
      </c>
      <c r="G195" s="153" t="s">
        <v>282</v>
      </c>
      <c r="H195" s="154">
        <v>1</v>
      </c>
      <c r="I195" s="155"/>
      <c r="J195" s="156">
        <f>ROUND(I195*H195,2)</f>
        <v>0</v>
      </c>
      <c r="K195" s="157"/>
      <c r="L195" s="32"/>
      <c r="M195" s="181" t="s">
        <v>1</v>
      </c>
      <c r="N195" s="182" t="s">
        <v>39</v>
      </c>
      <c r="O195" s="183"/>
      <c r="P195" s="184">
        <f>O195*H195</f>
        <v>0</v>
      </c>
      <c r="Q195" s="184">
        <v>0</v>
      </c>
      <c r="R195" s="184">
        <f>Q195*H195</f>
        <v>0</v>
      </c>
      <c r="S195" s="184">
        <v>0</v>
      </c>
      <c r="T195" s="185">
        <f>S195*H195</f>
        <v>0</v>
      </c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R195" s="162" t="s">
        <v>196</v>
      </c>
      <c r="AT195" s="162" t="s">
        <v>121</v>
      </c>
      <c r="AU195" s="162" t="s">
        <v>126</v>
      </c>
      <c r="AY195" s="16" t="s">
        <v>119</v>
      </c>
      <c r="BE195" s="163">
        <f>IF(N195="základná",J195,0)</f>
        <v>0</v>
      </c>
      <c r="BF195" s="163">
        <f>IF(N195="znížená",J195,0)</f>
        <v>0</v>
      </c>
      <c r="BG195" s="163">
        <f>IF(N195="zákl. prenesená",J195,0)</f>
        <v>0</v>
      </c>
      <c r="BH195" s="163">
        <f>IF(N195="zníž. prenesená",J195,0)</f>
        <v>0</v>
      </c>
      <c r="BI195" s="163">
        <f>IF(N195="nulová",J195,0)</f>
        <v>0</v>
      </c>
      <c r="BJ195" s="16" t="s">
        <v>126</v>
      </c>
      <c r="BK195" s="163">
        <f>ROUND(I195*H195,2)</f>
        <v>0</v>
      </c>
      <c r="BL195" s="16" t="s">
        <v>196</v>
      </c>
      <c r="BM195" s="162" t="s">
        <v>967</v>
      </c>
    </row>
    <row r="196" spans="1:65" s="2" customFormat="1" ht="6.95" customHeight="1">
      <c r="A196" s="31"/>
      <c r="B196" s="49"/>
      <c r="C196" s="50"/>
      <c r="D196" s="50"/>
      <c r="E196" s="50"/>
      <c r="F196" s="50"/>
      <c r="G196" s="50"/>
      <c r="H196" s="50"/>
      <c r="I196" s="50"/>
      <c r="J196" s="50"/>
      <c r="K196" s="50"/>
      <c r="L196" s="32"/>
      <c r="M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31"/>
      <c r="Z196" s="31"/>
      <c r="AA196" s="31"/>
      <c r="AB196" s="31"/>
      <c r="AC196" s="31"/>
      <c r="AD196" s="31"/>
      <c r="AE196" s="31"/>
    </row>
  </sheetData>
  <autoFilter ref="C130:K195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4"/>
  <sheetViews>
    <sheetView showGridLines="0" topLeftCell="A182" workbookViewId="0">
      <selection activeCell="E10" sqref="E1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6" t="s">
        <v>87</v>
      </c>
    </row>
    <row r="3" spans="1:46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73</v>
      </c>
    </row>
    <row r="4" spans="1:46" s="1" customFormat="1" ht="24.95" customHeight="1">
      <c r="B4" s="19"/>
      <c r="D4" s="20" t="s">
        <v>88</v>
      </c>
      <c r="L4" s="19"/>
      <c r="M4" s="95" t="s">
        <v>9</v>
      </c>
      <c r="AT4" s="16" t="s">
        <v>3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26" t="s">
        <v>13</v>
      </c>
      <c r="L6" s="19"/>
    </row>
    <row r="7" spans="1:46" s="1" customFormat="1" ht="16.5" customHeight="1">
      <c r="B7" s="19"/>
      <c r="E7" s="243" t="str">
        <f>'Rekapitulácia stavby'!K6</f>
        <v>,,Living Lab,, Dropie</v>
      </c>
      <c r="F7" s="244"/>
      <c r="G7" s="244"/>
      <c r="H7" s="244"/>
      <c r="L7" s="19"/>
    </row>
    <row r="8" spans="1:46" s="2" customFormat="1" ht="12" customHeight="1">
      <c r="A8" s="31"/>
      <c r="B8" s="32"/>
      <c r="C8" s="31"/>
      <c r="D8" s="26" t="s">
        <v>89</v>
      </c>
      <c r="E8" s="31"/>
      <c r="F8" s="31"/>
      <c r="G8" s="31"/>
      <c r="H8" s="31"/>
      <c r="I8" s="31"/>
      <c r="J8" s="31"/>
      <c r="K8" s="31"/>
      <c r="L8" s="44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46" s="2" customFormat="1" ht="16.5" customHeight="1">
      <c r="A9" s="31"/>
      <c r="B9" s="32"/>
      <c r="C9" s="31"/>
      <c r="D9" s="31"/>
      <c r="E9" s="233" t="s">
        <v>86</v>
      </c>
      <c r="F9" s="242"/>
      <c r="G9" s="242"/>
      <c r="H9" s="242"/>
      <c r="I9" s="31"/>
      <c r="J9" s="31"/>
      <c r="K9" s="31"/>
      <c r="L9" s="44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46" s="2" customFormat="1">
      <c r="A10" s="31"/>
      <c r="B10" s="32"/>
      <c r="C10" s="31"/>
      <c r="D10" s="31"/>
      <c r="E10" s="31"/>
      <c r="F10" s="31"/>
      <c r="G10" s="31"/>
      <c r="H10" s="31"/>
      <c r="I10" s="31"/>
      <c r="J10" s="31"/>
      <c r="K10" s="31"/>
      <c r="L10" s="44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46" s="2" customFormat="1" ht="12" customHeight="1">
      <c r="A11" s="31"/>
      <c r="B11" s="32"/>
      <c r="C11" s="31"/>
      <c r="D11" s="26" t="s">
        <v>15</v>
      </c>
      <c r="E11" s="31"/>
      <c r="F11" s="24" t="s">
        <v>1</v>
      </c>
      <c r="G11" s="31"/>
      <c r="H11" s="31"/>
      <c r="I11" s="26" t="s">
        <v>16</v>
      </c>
      <c r="J11" s="24" t="s">
        <v>1</v>
      </c>
      <c r="K11" s="31"/>
      <c r="L11" s="44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</row>
    <row r="12" spans="1:46" s="2" customFormat="1" ht="12" customHeight="1">
      <c r="A12" s="31"/>
      <c r="B12" s="32"/>
      <c r="C12" s="31"/>
      <c r="D12" s="26" t="s">
        <v>17</v>
      </c>
      <c r="E12" s="31"/>
      <c r="F12" s="24" t="s">
        <v>18</v>
      </c>
      <c r="G12" s="31"/>
      <c r="H12" s="31"/>
      <c r="I12" s="26" t="s">
        <v>19</v>
      </c>
      <c r="J12" s="57" t="str">
        <f>'Rekapitulácia stavby'!AN8</f>
        <v>28. 3. 2024</v>
      </c>
      <c r="K12" s="31"/>
      <c r="L12" s="44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46" s="2" customFormat="1" ht="10.9" customHeight="1">
      <c r="A13" s="31"/>
      <c r="B13" s="32"/>
      <c r="C13" s="31"/>
      <c r="D13" s="31"/>
      <c r="E13" s="31"/>
      <c r="F13" s="31"/>
      <c r="G13" s="31"/>
      <c r="H13" s="31"/>
      <c r="I13" s="31"/>
      <c r="J13" s="31"/>
      <c r="K13" s="31"/>
      <c r="L13" s="44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46" s="2" customFormat="1" ht="12" customHeight="1">
      <c r="A14" s="31"/>
      <c r="B14" s="32"/>
      <c r="C14" s="31"/>
      <c r="D14" s="26" t="s">
        <v>21</v>
      </c>
      <c r="E14" s="31"/>
      <c r="F14" s="31"/>
      <c r="G14" s="31"/>
      <c r="H14" s="31"/>
      <c r="I14" s="26" t="s">
        <v>22</v>
      </c>
      <c r="J14" s="24" t="s">
        <v>1</v>
      </c>
      <c r="K14" s="31"/>
      <c r="L14" s="44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46" s="2" customFormat="1" ht="18" customHeight="1">
      <c r="A15" s="31"/>
      <c r="B15" s="32"/>
      <c r="C15" s="31"/>
      <c r="D15" s="31"/>
      <c r="E15" s="24" t="s">
        <v>23</v>
      </c>
      <c r="F15" s="31"/>
      <c r="G15" s="31"/>
      <c r="H15" s="31"/>
      <c r="I15" s="26" t="s">
        <v>24</v>
      </c>
      <c r="J15" s="24" t="s">
        <v>1</v>
      </c>
      <c r="K15" s="31"/>
      <c r="L15" s="44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46" s="2" customFormat="1" ht="6.95" customHeight="1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44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 s="2" customFormat="1" ht="12" customHeight="1">
      <c r="A17" s="31"/>
      <c r="B17" s="32"/>
      <c r="C17" s="31"/>
      <c r="D17" s="26" t="s">
        <v>25</v>
      </c>
      <c r="E17" s="31"/>
      <c r="F17" s="31"/>
      <c r="G17" s="31"/>
      <c r="H17" s="31"/>
      <c r="I17" s="26" t="s">
        <v>22</v>
      </c>
      <c r="J17" s="27" t="str">
        <f>'Rekapitulácia stavby'!AN13</f>
        <v>Vyplň údaj</v>
      </c>
      <c r="K17" s="31"/>
      <c r="L17" s="44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s="2" customFormat="1" ht="18" customHeight="1">
      <c r="A18" s="31"/>
      <c r="B18" s="32"/>
      <c r="C18" s="31"/>
      <c r="D18" s="31"/>
      <c r="E18" s="245" t="str">
        <f>'Rekapitulácia stavby'!E14</f>
        <v>Vyplň údaj</v>
      </c>
      <c r="F18" s="215"/>
      <c r="G18" s="215"/>
      <c r="H18" s="215"/>
      <c r="I18" s="26" t="s">
        <v>24</v>
      </c>
      <c r="J18" s="27" t="str">
        <f>'Rekapitulácia stavby'!AN14</f>
        <v>Vyplň údaj</v>
      </c>
      <c r="K18" s="31"/>
      <c r="L18" s="44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s="2" customFormat="1" ht="6.95" customHeight="1">
      <c r="A19" s="31"/>
      <c r="B19" s="32"/>
      <c r="C19" s="31"/>
      <c r="D19" s="31"/>
      <c r="E19" s="31"/>
      <c r="F19" s="31"/>
      <c r="G19" s="31"/>
      <c r="H19" s="31"/>
      <c r="I19" s="31"/>
      <c r="J19" s="31"/>
      <c r="K19" s="31"/>
      <c r="L19" s="44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 s="2" customFormat="1" ht="12" customHeight="1">
      <c r="A20" s="31"/>
      <c r="B20" s="32"/>
      <c r="C20" s="31"/>
      <c r="D20" s="26" t="s">
        <v>27</v>
      </c>
      <c r="E20" s="31"/>
      <c r="F20" s="31"/>
      <c r="G20" s="31"/>
      <c r="H20" s="31"/>
      <c r="I20" s="26" t="s">
        <v>22</v>
      </c>
      <c r="J20" s="24" t="s">
        <v>1</v>
      </c>
      <c r="K20" s="31"/>
      <c r="L20" s="44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 s="2" customFormat="1" ht="18" customHeight="1">
      <c r="A21" s="31"/>
      <c r="B21" s="32"/>
      <c r="C21" s="31"/>
      <c r="D21" s="31"/>
      <c r="E21" s="24" t="s">
        <v>28</v>
      </c>
      <c r="F21" s="31"/>
      <c r="G21" s="31"/>
      <c r="H21" s="31"/>
      <c r="I21" s="26" t="s">
        <v>24</v>
      </c>
      <c r="J21" s="24" t="s">
        <v>1</v>
      </c>
      <c r="K21" s="31"/>
      <c r="L21" s="44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 s="2" customFormat="1" ht="6.95" customHeight="1">
      <c r="A22" s="31"/>
      <c r="B22" s="32"/>
      <c r="C22" s="31"/>
      <c r="D22" s="31"/>
      <c r="E22" s="31"/>
      <c r="F22" s="31"/>
      <c r="G22" s="31"/>
      <c r="H22" s="31"/>
      <c r="I22" s="31"/>
      <c r="J22" s="31"/>
      <c r="K22" s="31"/>
      <c r="L22" s="44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 s="2" customFormat="1" ht="12" customHeight="1">
      <c r="A23" s="31"/>
      <c r="B23" s="32"/>
      <c r="C23" s="31"/>
      <c r="D23" s="26" t="s">
        <v>30</v>
      </c>
      <c r="E23" s="31"/>
      <c r="F23" s="31"/>
      <c r="G23" s="31"/>
      <c r="H23" s="31"/>
      <c r="I23" s="26" t="s">
        <v>22</v>
      </c>
      <c r="J23" s="24" t="s">
        <v>1</v>
      </c>
      <c r="K23" s="31"/>
      <c r="L23" s="44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 s="2" customFormat="1" ht="18" customHeight="1">
      <c r="A24" s="31"/>
      <c r="B24" s="32"/>
      <c r="C24" s="31"/>
      <c r="D24" s="31"/>
      <c r="E24" s="24" t="s">
        <v>31</v>
      </c>
      <c r="F24" s="31"/>
      <c r="G24" s="31"/>
      <c r="H24" s="31"/>
      <c r="I24" s="26" t="s">
        <v>24</v>
      </c>
      <c r="J24" s="24" t="s">
        <v>1</v>
      </c>
      <c r="K24" s="31"/>
      <c r="L24" s="44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 s="2" customFormat="1" ht="6.95" customHeight="1">
      <c r="A25" s="31"/>
      <c r="B25" s="32"/>
      <c r="C25" s="31"/>
      <c r="D25" s="31"/>
      <c r="E25" s="31"/>
      <c r="F25" s="31"/>
      <c r="G25" s="31"/>
      <c r="H25" s="31"/>
      <c r="I25" s="31"/>
      <c r="J25" s="31"/>
      <c r="K25" s="31"/>
      <c r="L25" s="44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2" customFormat="1" ht="12" customHeight="1">
      <c r="A26" s="31"/>
      <c r="B26" s="32"/>
      <c r="C26" s="31"/>
      <c r="D26" s="26" t="s">
        <v>32</v>
      </c>
      <c r="E26" s="31"/>
      <c r="F26" s="31"/>
      <c r="G26" s="31"/>
      <c r="H26" s="31"/>
      <c r="I26" s="31"/>
      <c r="J26" s="31"/>
      <c r="K26" s="31"/>
      <c r="L26" s="44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s="8" customFormat="1" ht="16.5" customHeight="1">
      <c r="A27" s="96"/>
      <c r="B27" s="97"/>
      <c r="C27" s="96"/>
      <c r="D27" s="96"/>
      <c r="E27" s="219" t="s">
        <v>1</v>
      </c>
      <c r="F27" s="219"/>
      <c r="G27" s="219"/>
      <c r="H27" s="219"/>
      <c r="I27" s="96"/>
      <c r="J27" s="96"/>
      <c r="K27" s="96"/>
      <c r="L27" s="98"/>
      <c r="S27" s="96"/>
      <c r="T27" s="96"/>
      <c r="U27" s="96"/>
      <c r="V27" s="96"/>
      <c r="W27" s="96"/>
      <c r="X27" s="96"/>
      <c r="Y27" s="96"/>
      <c r="Z27" s="96"/>
      <c r="AA27" s="96"/>
      <c r="AB27" s="96"/>
      <c r="AC27" s="96"/>
      <c r="AD27" s="96"/>
      <c r="AE27" s="96"/>
    </row>
    <row r="28" spans="1:31" s="2" customFormat="1" ht="6.95" customHeight="1">
      <c r="A28" s="31"/>
      <c r="B28" s="32"/>
      <c r="C28" s="31"/>
      <c r="D28" s="31"/>
      <c r="E28" s="31"/>
      <c r="F28" s="31"/>
      <c r="G28" s="31"/>
      <c r="H28" s="31"/>
      <c r="I28" s="31"/>
      <c r="J28" s="31"/>
      <c r="K28" s="31"/>
      <c r="L28" s="44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s="2" customFormat="1" ht="6.95" customHeight="1">
      <c r="A29" s="31"/>
      <c r="B29" s="32"/>
      <c r="C29" s="31"/>
      <c r="D29" s="68"/>
      <c r="E29" s="68"/>
      <c r="F29" s="68"/>
      <c r="G29" s="68"/>
      <c r="H29" s="68"/>
      <c r="I29" s="68"/>
      <c r="J29" s="68"/>
      <c r="K29" s="68"/>
      <c r="L29" s="44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s="2" customFormat="1" ht="25.35" customHeight="1">
      <c r="A30" s="31"/>
      <c r="B30" s="32"/>
      <c r="C30" s="31"/>
      <c r="D30" s="99" t="s">
        <v>33</v>
      </c>
      <c r="E30" s="31"/>
      <c r="F30" s="31"/>
      <c r="G30" s="31"/>
      <c r="H30" s="31"/>
      <c r="I30" s="31"/>
      <c r="J30" s="73">
        <f>ROUND(J127, 2)</f>
        <v>0</v>
      </c>
      <c r="K30" s="31"/>
      <c r="L30" s="44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s="2" customFormat="1" ht="6.95" customHeight="1">
      <c r="A31" s="31"/>
      <c r="B31" s="32"/>
      <c r="C31" s="31"/>
      <c r="D31" s="68"/>
      <c r="E31" s="68"/>
      <c r="F31" s="68"/>
      <c r="G31" s="68"/>
      <c r="H31" s="68"/>
      <c r="I31" s="68"/>
      <c r="J31" s="68"/>
      <c r="K31" s="68"/>
      <c r="L31" s="44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s="2" customFormat="1" ht="14.45" customHeight="1">
      <c r="A32" s="31"/>
      <c r="B32" s="32"/>
      <c r="C32" s="31"/>
      <c r="D32" s="31"/>
      <c r="E32" s="31"/>
      <c r="F32" s="35" t="s">
        <v>35</v>
      </c>
      <c r="G32" s="31"/>
      <c r="H32" s="31"/>
      <c r="I32" s="35" t="s">
        <v>34</v>
      </c>
      <c r="J32" s="35" t="s">
        <v>36</v>
      </c>
      <c r="K32" s="31"/>
      <c r="L32" s="44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s="2" customFormat="1" ht="14.45" customHeight="1">
      <c r="A33" s="31"/>
      <c r="B33" s="32"/>
      <c r="C33" s="31"/>
      <c r="D33" s="100" t="s">
        <v>37</v>
      </c>
      <c r="E33" s="37" t="s">
        <v>38</v>
      </c>
      <c r="F33" s="101">
        <f>ROUND((SUM(BE127:BE203)),  2)</f>
        <v>0</v>
      </c>
      <c r="G33" s="102"/>
      <c r="H33" s="102"/>
      <c r="I33" s="103">
        <v>0.2</v>
      </c>
      <c r="J33" s="101">
        <f>ROUND(((SUM(BE127:BE203))*I33),  2)</f>
        <v>0</v>
      </c>
      <c r="K33" s="31"/>
      <c r="L33" s="44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s="2" customFormat="1" ht="14.45" customHeight="1">
      <c r="A34" s="31"/>
      <c r="B34" s="32"/>
      <c r="C34" s="31"/>
      <c r="D34" s="31"/>
      <c r="E34" s="37" t="s">
        <v>39</v>
      </c>
      <c r="F34" s="101">
        <f>ROUND((SUM(BF127:BF203)),  2)</f>
        <v>0</v>
      </c>
      <c r="G34" s="102"/>
      <c r="H34" s="102"/>
      <c r="I34" s="103">
        <v>0.2</v>
      </c>
      <c r="J34" s="101">
        <f>ROUND(((SUM(BF127:BF203))*I34),  2)</f>
        <v>0</v>
      </c>
      <c r="K34" s="31"/>
      <c r="L34" s="44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s="2" customFormat="1" ht="14.45" hidden="1" customHeight="1">
      <c r="A35" s="31"/>
      <c r="B35" s="32"/>
      <c r="C35" s="31"/>
      <c r="D35" s="31"/>
      <c r="E35" s="26" t="s">
        <v>40</v>
      </c>
      <c r="F35" s="104">
        <f>ROUND((SUM(BG127:BG203)),  2)</f>
        <v>0</v>
      </c>
      <c r="G35" s="31"/>
      <c r="H35" s="31"/>
      <c r="I35" s="105">
        <v>0.2</v>
      </c>
      <c r="J35" s="104">
        <f>0</f>
        <v>0</v>
      </c>
      <c r="K35" s="31"/>
      <c r="L35" s="44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s="2" customFormat="1" ht="14.45" hidden="1" customHeight="1">
      <c r="A36" s="31"/>
      <c r="B36" s="32"/>
      <c r="C36" s="31"/>
      <c r="D36" s="31"/>
      <c r="E36" s="26" t="s">
        <v>41</v>
      </c>
      <c r="F36" s="104">
        <f>ROUND((SUM(BH127:BH203)),  2)</f>
        <v>0</v>
      </c>
      <c r="G36" s="31"/>
      <c r="H36" s="31"/>
      <c r="I36" s="105">
        <v>0.2</v>
      </c>
      <c r="J36" s="104">
        <f>0</f>
        <v>0</v>
      </c>
      <c r="K36" s="31"/>
      <c r="L36" s="44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s="2" customFormat="1" ht="14.45" hidden="1" customHeight="1">
      <c r="A37" s="31"/>
      <c r="B37" s="32"/>
      <c r="C37" s="31"/>
      <c r="D37" s="31"/>
      <c r="E37" s="37" t="s">
        <v>42</v>
      </c>
      <c r="F37" s="101">
        <f>ROUND((SUM(BI127:BI203)),  2)</f>
        <v>0</v>
      </c>
      <c r="G37" s="102"/>
      <c r="H37" s="102"/>
      <c r="I37" s="103">
        <v>0</v>
      </c>
      <c r="J37" s="101">
        <f>0</f>
        <v>0</v>
      </c>
      <c r="K37" s="31"/>
      <c r="L37" s="44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s="2" customFormat="1" ht="6.95" customHeight="1">
      <c r="A38" s="31"/>
      <c r="B38" s="32"/>
      <c r="C38" s="31"/>
      <c r="D38" s="31"/>
      <c r="E38" s="31"/>
      <c r="F38" s="31"/>
      <c r="G38" s="31"/>
      <c r="H38" s="31"/>
      <c r="I38" s="31"/>
      <c r="J38" s="31"/>
      <c r="K38" s="31"/>
      <c r="L38" s="44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s="2" customFormat="1" ht="25.35" customHeight="1">
      <c r="A39" s="31"/>
      <c r="B39" s="32"/>
      <c r="C39" s="106"/>
      <c r="D39" s="107" t="s">
        <v>43</v>
      </c>
      <c r="E39" s="62"/>
      <c r="F39" s="62"/>
      <c r="G39" s="108" t="s">
        <v>44</v>
      </c>
      <c r="H39" s="109" t="s">
        <v>45</v>
      </c>
      <c r="I39" s="62"/>
      <c r="J39" s="110">
        <f>SUM(J30:J37)</f>
        <v>0</v>
      </c>
      <c r="K39" s="111"/>
      <c r="L39" s="44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s="2" customFormat="1" ht="14.45" customHeight="1">
      <c r="A40" s="31"/>
      <c r="B40" s="32"/>
      <c r="C40" s="31"/>
      <c r="D40" s="31"/>
      <c r="E40" s="31"/>
      <c r="F40" s="31"/>
      <c r="G40" s="31"/>
      <c r="H40" s="31"/>
      <c r="I40" s="31"/>
      <c r="J40" s="31"/>
      <c r="K40" s="31"/>
      <c r="L40" s="44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44"/>
      <c r="D50" s="45" t="s">
        <v>46</v>
      </c>
      <c r="E50" s="46"/>
      <c r="F50" s="46"/>
      <c r="G50" s="45" t="s">
        <v>47</v>
      </c>
      <c r="H50" s="46"/>
      <c r="I50" s="46"/>
      <c r="J50" s="46"/>
      <c r="K50" s="46"/>
      <c r="L50" s="44"/>
    </row>
    <row r="51" spans="1:31">
      <c r="B51" s="19"/>
      <c r="L51" s="19"/>
    </row>
    <row r="52" spans="1:31">
      <c r="B52" s="19"/>
      <c r="L52" s="19"/>
    </row>
    <row r="53" spans="1:31">
      <c r="B53" s="19"/>
      <c r="L53" s="19"/>
    </row>
    <row r="54" spans="1:31">
      <c r="B54" s="19"/>
      <c r="L54" s="19"/>
    </row>
    <row r="55" spans="1:31">
      <c r="B55" s="19"/>
      <c r="L55" s="19"/>
    </row>
    <row r="56" spans="1:31">
      <c r="B56" s="19"/>
      <c r="L56" s="19"/>
    </row>
    <row r="57" spans="1:31">
      <c r="B57" s="19"/>
      <c r="L57" s="19"/>
    </row>
    <row r="58" spans="1:31">
      <c r="B58" s="19"/>
      <c r="L58" s="19"/>
    </row>
    <row r="59" spans="1:31">
      <c r="B59" s="19"/>
      <c r="L59" s="19"/>
    </row>
    <row r="60" spans="1:31">
      <c r="B60" s="19"/>
      <c r="L60" s="19"/>
    </row>
    <row r="61" spans="1:31" s="2" customFormat="1" ht="12.75">
      <c r="A61" s="31"/>
      <c r="B61" s="32"/>
      <c r="C61" s="31"/>
      <c r="D61" s="47" t="s">
        <v>48</v>
      </c>
      <c r="E61" s="34"/>
      <c r="F61" s="112" t="s">
        <v>49</v>
      </c>
      <c r="G61" s="47" t="s">
        <v>48</v>
      </c>
      <c r="H61" s="34"/>
      <c r="I61" s="34"/>
      <c r="J61" s="113" t="s">
        <v>49</v>
      </c>
      <c r="K61" s="34"/>
      <c r="L61" s="44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1"/>
      <c r="AD61" s="31"/>
      <c r="AE61" s="31"/>
    </row>
    <row r="62" spans="1:31">
      <c r="B62" s="19"/>
      <c r="L62" s="19"/>
    </row>
    <row r="63" spans="1:31">
      <c r="B63" s="19"/>
      <c r="L63" s="19"/>
    </row>
    <row r="64" spans="1:31">
      <c r="B64" s="19"/>
      <c r="L64" s="19"/>
    </row>
    <row r="65" spans="1:31" s="2" customFormat="1" ht="12.75">
      <c r="A65" s="31"/>
      <c r="B65" s="32"/>
      <c r="C65" s="31"/>
      <c r="D65" s="45" t="s">
        <v>50</v>
      </c>
      <c r="E65" s="48"/>
      <c r="F65" s="48"/>
      <c r="G65" s="45" t="s">
        <v>51</v>
      </c>
      <c r="H65" s="48"/>
      <c r="I65" s="48"/>
      <c r="J65" s="48"/>
      <c r="K65" s="48"/>
      <c r="L65" s="44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</row>
    <row r="66" spans="1:31">
      <c r="B66" s="19"/>
      <c r="L66" s="19"/>
    </row>
    <row r="67" spans="1:31">
      <c r="B67" s="19"/>
      <c r="L67" s="19"/>
    </row>
    <row r="68" spans="1:31">
      <c r="B68" s="19"/>
      <c r="L68" s="19"/>
    </row>
    <row r="69" spans="1:31">
      <c r="B69" s="19"/>
      <c r="L69" s="19"/>
    </row>
    <row r="70" spans="1:31">
      <c r="B70" s="19"/>
      <c r="L70" s="19"/>
    </row>
    <row r="71" spans="1:31">
      <c r="B71" s="19"/>
      <c r="L71" s="19"/>
    </row>
    <row r="72" spans="1:31">
      <c r="B72" s="19"/>
      <c r="L72" s="19"/>
    </row>
    <row r="73" spans="1:31">
      <c r="B73" s="19"/>
      <c r="L73" s="19"/>
    </row>
    <row r="74" spans="1:31">
      <c r="B74" s="19"/>
      <c r="L74" s="19"/>
    </row>
    <row r="75" spans="1:31">
      <c r="B75" s="19"/>
      <c r="L75" s="19"/>
    </row>
    <row r="76" spans="1:31" s="2" customFormat="1" ht="12.75">
      <c r="A76" s="31"/>
      <c r="B76" s="32"/>
      <c r="C76" s="31"/>
      <c r="D76" s="47" t="s">
        <v>48</v>
      </c>
      <c r="E76" s="34"/>
      <c r="F76" s="112" t="s">
        <v>49</v>
      </c>
      <c r="G76" s="47" t="s">
        <v>48</v>
      </c>
      <c r="H76" s="34"/>
      <c r="I76" s="34"/>
      <c r="J76" s="113" t="s">
        <v>49</v>
      </c>
      <c r="K76" s="34"/>
      <c r="L76" s="44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</row>
    <row r="77" spans="1:31" s="2" customFormat="1" ht="14.45" customHeight="1">
      <c r="A77" s="31"/>
      <c r="B77" s="49"/>
      <c r="C77" s="50"/>
      <c r="D77" s="50"/>
      <c r="E77" s="50"/>
      <c r="F77" s="50"/>
      <c r="G77" s="50"/>
      <c r="H77" s="50"/>
      <c r="I77" s="50"/>
      <c r="J77" s="50"/>
      <c r="K77" s="50"/>
      <c r="L77" s="44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</row>
    <row r="81" spans="1:47" s="2" customFormat="1" ht="6.95" customHeight="1">
      <c r="A81" s="31"/>
      <c r="B81" s="51"/>
      <c r="C81" s="52"/>
      <c r="D81" s="52"/>
      <c r="E81" s="52"/>
      <c r="F81" s="52"/>
      <c r="G81" s="52"/>
      <c r="H81" s="52"/>
      <c r="I81" s="52"/>
      <c r="J81" s="52"/>
      <c r="K81" s="52"/>
      <c r="L81" s="44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</row>
    <row r="82" spans="1:47" s="2" customFormat="1" ht="24.95" customHeight="1">
      <c r="A82" s="31"/>
      <c r="B82" s="32"/>
      <c r="C82" s="20" t="s">
        <v>90</v>
      </c>
      <c r="D82" s="31"/>
      <c r="E82" s="31"/>
      <c r="F82" s="31"/>
      <c r="G82" s="31"/>
      <c r="H82" s="31"/>
      <c r="I82" s="31"/>
      <c r="J82" s="31"/>
      <c r="K82" s="31"/>
      <c r="L82" s="44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</row>
    <row r="83" spans="1:47" s="2" customFormat="1" ht="6.95" customHeight="1">
      <c r="A83" s="31"/>
      <c r="B83" s="32"/>
      <c r="C83" s="31"/>
      <c r="D83" s="31"/>
      <c r="E83" s="31"/>
      <c r="F83" s="31"/>
      <c r="G83" s="31"/>
      <c r="H83" s="31"/>
      <c r="I83" s="31"/>
      <c r="J83" s="31"/>
      <c r="K83" s="31"/>
      <c r="L83" s="44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47" s="2" customFormat="1" ht="12" customHeight="1">
      <c r="A84" s="31"/>
      <c r="B84" s="32"/>
      <c r="C84" s="26" t="s">
        <v>13</v>
      </c>
      <c r="D84" s="31"/>
      <c r="E84" s="31"/>
      <c r="F84" s="31"/>
      <c r="G84" s="31"/>
      <c r="H84" s="31"/>
      <c r="I84" s="31"/>
      <c r="J84" s="31"/>
      <c r="K84" s="31"/>
      <c r="L84" s="44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  <row r="85" spans="1:47" s="2" customFormat="1" ht="16.5" customHeight="1">
      <c r="A85" s="31"/>
      <c r="B85" s="32"/>
      <c r="C85" s="31"/>
      <c r="D85" s="31"/>
      <c r="E85" s="243" t="str">
        <f>E7</f>
        <v>,,Living Lab,, Dropie</v>
      </c>
      <c r="F85" s="244"/>
      <c r="G85" s="244"/>
      <c r="H85" s="244"/>
      <c r="I85" s="31"/>
      <c r="J85" s="31"/>
      <c r="K85" s="31"/>
      <c r="L85" s="44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</row>
    <row r="86" spans="1:47" s="2" customFormat="1" ht="12" customHeight="1">
      <c r="A86" s="31"/>
      <c r="B86" s="32"/>
      <c r="C86" s="26" t="s">
        <v>89</v>
      </c>
      <c r="D86" s="31"/>
      <c r="E86" s="31"/>
      <c r="F86" s="31"/>
      <c r="G86" s="31"/>
      <c r="H86" s="31"/>
      <c r="I86" s="31"/>
      <c r="J86" s="31"/>
      <c r="K86" s="31"/>
      <c r="L86" s="44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</row>
    <row r="87" spans="1:47" s="2" customFormat="1" ht="16.5" customHeight="1">
      <c r="A87" s="31"/>
      <c r="B87" s="32"/>
      <c r="C87" s="31"/>
      <c r="D87" s="31"/>
      <c r="E87" s="233" t="str">
        <f>E9</f>
        <v>SO05 PERGOLA V ZÁHRADE</v>
      </c>
      <c r="F87" s="242"/>
      <c r="G87" s="242"/>
      <c r="H87" s="242"/>
      <c r="I87" s="31"/>
      <c r="J87" s="31"/>
      <c r="K87" s="31"/>
      <c r="L87" s="44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</row>
    <row r="88" spans="1:47" s="2" customFormat="1" ht="6.95" customHeight="1">
      <c r="A88" s="31"/>
      <c r="B88" s="32"/>
      <c r="C88" s="31"/>
      <c r="D88" s="31"/>
      <c r="E88" s="31"/>
      <c r="F88" s="31"/>
      <c r="G88" s="31"/>
      <c r="H88" s="31"/>
      <c r="I88" s="31"/>
      <c r="J88" s="31"/>
      <c r="K88" s="31"/>
      <c r="L88" s="44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</row>
    <row r="89" spans="1:47" s="2" customFormat="1" ht="12" customHeight="1">
      <c r="A89" s="31"/>
      <c r="B89" s="32"/>
      <c r="C89" s="26" t="s">
        <v>17</v>
      </c>
      <c r="D89" s="31"/>
      <c r="E89" s="31"/>
      <c r="F89" s="24" t="str">
        <f>F12</f>
        <v>Kolárovská 55, Zemianska Olča 946 14</v>
      </c>
      <c r="G89" s="31"/>
      <c r="H89" s="31"/>
      <c r="I89" s="26" t="s">
        <v>19</v>
      </c>
      <c r="J89" s="57" t="str">
        <f>IF(J12="","",J12)</f>
        <v>28. 3. 2024</v>
      </c>
      <c r="K89" s="31"/>
      <c r="L89" s="44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</row>
    <row r="90" spans="1:47" s="2" customFormat="1" ht="6.95" customHeight="1">
      <c r="A90" s="31"/>
      <c r="B90" s="32"/>
      <c r="C90" s="31"/>
      <c r="D90" s="31"/>
      <c r="E90" s="31"/>
      <c r="F90" s="31"/>
      <c r="G90" s="31"/>
      <c r="H90" s="31"/>
      <c r="I90" s="31"/>
      <c r="J90" s="31"/>
      <c r="K90" s="31"/>
      <c r="L90" s="44"/>
      <c r="S90" s="31"/>
      <c r="T90" s="31"/>
      <c r="U90" s="31"/>
      <c r="V90" s="31"/>
      <c r="W90" s="31"/>
      <c r="X90" s="31"/>
      <c r="Y90" s="31"/>
      <c r="Z90" s="31"/>
      <c r="AA90" s="31"/>
      <c r="AB90" s="31"/>
      <c r="AC90" s="31"/>
      <c r="AD90" s="31"/>
      <c r="AE90" s="31"/>
    </row>
    <row r="91" spans="1:47" s="2" customFormat="1" ht="15.2" customHeight="1">
      <c r="A91" s="31"/>
      <c r="B91" s="32"/>
      <c r="C91" s="26" t="s">
        <v>21</v>
      </c>
      <c r="D91" s="31"/>
      <c r="E91" s="31"/>
      <c r="F91" s="24" t="str">
        <f>E15</f>
        <v>SEV SAŽP Dropie</v>
      </c>
      <c r="G91" s="31"/>
      <c r="H91" s="31"/>
      <c r="I91" s="26" t="s">
        <v>27</v>
      </c>
      <c r="J91" s="29" t="str">
        <f>E21</f>
        <v>ING. LIBOR STEHLÍK</v>
      </c>
      <c r="K91" s="31"/>
      <c r="L91" s="44"/>
      <c r="S91" s="31"/>
      <c r="T91" s="31"/>
      <c r="U91" s="31"/>
      <c r="V91" s="31"/>
      <c r="W91" s="31"/>
      <c r="X91" s="31"/>
      <c r="Y91" s="31"/>
      <c r="Z91" s="31"/>
      <c r="AA91" s="31"/>
      <c r="AB91" s="31"/>
      <c r="AC91" s="31"/>
      <c r="AD91" s="31"/>
      <c r="AE91" s="31"/>
    </row>
    <row r="92" spans="1:47" s="2" customFormat="1" ht="15.2" customHeight="1">
      <c r="A92" s="31"/>
      <c r="B92" s="32"/>
      <c r="C92" s="26" t="s">
        <v>25</v>
      </c>
      <c r="D92" s="31"/>
      <c r="E92" s="31"/>
      <c r="F92" s="24" t="str">
        <f>IF(E18="","",E18)</f>
        <v>Vyplň údaj</v>
      </c>
      <c r="G92" s="31"/>
      <c r="H92" s="31"/>
      <c r="I92" s="26" t="s">
        <v>30</v>
      </c>
      <c r="J92" s="29" t="str">
        <f>E24</f>
        <v>Ing. Ján Koričanský</v>
      </c>
      <c r="K92" s="31"/>
      <c r="L92" s="44"/>
      <c r="S92" s="31"/>
      <c r="T92" s="31"/>
      <c r="U92" s="31"/>
      <c r="V92" s="31"/>
      <c r="W92" s="31"/>
      <c r="X92" s="31"/>
      <c r="Y92" s="31"/>
      <c r="Z92" s="31"/>
      <c r="AA92" s="31"/>
      <c r="AB92" s="31"/>
      <c r="AC92" s="31"/>
      <c r="AD92" s="31"/>
      <c r="AE92" s="31"/>
    </row>
    <row r="93" spans="1:47" s="2" customFormat="1" ht="10.35" customHeight="1">
      <c r="A93" s="31"/>
      <c r="B93" s="32"/>
      <c r="C93" s="31"/>
      <c r="D93" s="31"/>
      <c r="E93" s="31"/>
      <c r="F93" s="31"/>
      <c r="G93" s="31"/>
      <c r="H93" s="31"/>
      <c r="I93" s="31"/>
      <c r="J93" s="31"/>
      <c r="K93" s="31"/>
      <c r="L93" s="44"/>
      <c r="S93" s="31"/>
      <c r="T93" s="31"/>
      <c r="U93" s="31"/>
      <c r="V93" s="31"/>
      <c r="W93" s="31"/>
      <c r="X93" s="31"/>
      <c r="Y93" s="31"/>
      <c r="Z93" s="31"/>
      <c r="AA93" s="31"/>
      <c r="AB93" s="31"/>
      <c r="AC93" s="31"/>
      <c r="AD93" s="31"/>
      <c r="AE93" s="31"/>
    </row>
    <row r="94" spans="1:47" s="2" customFormat="1" ht="29.25" customHeight="1">
      <c r="A94" s="31"/>
      <c r="B94" s="32"/>
      <c r="C94" s="114" t="s">
        <v>91</v>
      </c>
      <c r="D94" s="106"/>
      <c r="E94" s="106"/>
      <c r="F94" s="106"/>
      <c r="G94" s="106"/>
      <c r="H94" s="106"/>
      <c r="I94" s="106"/>
      <c r="J94" s="115" t="s">
        <v>92</v>
      </c>
      <c r="K94" s="106"/>
      <c r="L94" s="44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</row>
    <row r="95" spans="1:47" s="2" customFormat="1" ht="10.35" customHeight="1">
      <c r="A95" s="31"/>
      <c r="B95" s="32"/>
      <c r="C95" s="31"/>
      <c r="D95" s="31"/>
      <c r="E95" s="31"/>
      <c r="F95" s="31"/>
      <c r="G95" s="31"/>
      <c r="H95" s="31"/>
      <c r="I95" s="31"/>
      <c r="J95" s="31"/>
      <c r="K95" s="31"/>
      <c r="L95" s="44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</row>
    <row r="96" spans="1:47" s="2" customFormat="1" ht="22.9" customHeight="1">
      <c r="A96" s="31"/>
      <c r="B96" s="32"/>
      <c r="C96" s="116" t="s">
        <v>93</v>
      </c>
      <c r="D96" s="31"/>
      <c r="E96" s="31"/>
      <c r="F96" s="31"/>
      <c r="G96" s="31"/>
      <c r="H96" s="31"/>
      <c r="I96" s="31"/>
      <c r="J96" s="73">
        <f>J127</f>
        <v>0</v>
      </c>
      <c r="K96" s="31"/>
      <c r="L96" s="44"/>
      <c r="S96" s="31"/>
      <c r="T96" s="31"/>
      <c r="U96" s="31"/>
      <c r="V96" s="31"/>
      <c r="W96" s="31"/>
      <c r="X96" s="31"/>
      <c r="Y96" s="31"/>
      <c r="Z96" s="31"/>
      <c r="AA96" s="31"/>
      <c r="AB96" s="31"/>
      <c r="AC96" s="31"/>
      <c r="AD96" s="31"/>
      <c r="AE96" s="31"/>
      <c r="AU96" s="16" t="s">
        <v>94</v>
      </c>
    </row>
    <row r="97" spans="1:31" s="9" customFormat="1" ht="24.95" customHeight="1">
      <c r="B97" s="117"/>
      <c r="D97" s="118" t="s">
        <v>95</v>
      </c>
      <c r="E97" s="119"/>
      <c r="F97" s="119"/>
      <c r="G97" s="119"/>
      <c r="H97" s="119"/>
      <c r="I97" s="119"/>
      <c r="J97" s="120">
        <f>J128</f>
        <v>0</v>
      </c>
      <c r="L97" s="117"/>
    </row>
    <row r="98" spans="1:31" s="10" customFormat="1" ht="19.899999999999999" customHeight="1">
      <c r="B98" s="121"/>
      <c r="D98" s="122" t="s">
        <v>96</v>
      </c>
      <c r="E98" s="123"/>
      <c r="F98" s="123"/>
      <c r="G98" s="123"/>
      <c r="H98" s="123"/>
      <c r="I98" s="123"/>
      <c r="J98" s="124">
        <f>J129</f>
        <v>0</v>
      </c>
      <c r="L98" s="121"/>
    </row>
    <row r="99" spans="1:31" s="10" customFormat="1" ht="19.899999999999999" customHeight="1">
      <c r="B99" s="121"/>
      <c r="D99" s="122" t="s">
        <v>402</v>
      </c>
      <c r="E99" s="123"/>
      <c r="F99" s="123"/>
      <c r="G99" s="123"/>
      <c r="H99" s="123"/>
      <c r="I99" s="123"/>
      <c r="J99" s="124">
        <f>J135</f>
        <v>0</v>
      </c>
      <c r="L99" s="121"/>
    </row>
    <row r="100" spans="1:31" s="10" customFormat="1" ht="19.899999999999999" customHeight="1">
      <c r="B100" s="121"/>
      <c r="D100" s="122" t="s">
        <v>97</v>
      </c>
      <c r="E100" s="123"/>
      <c r="F100" s="123"/>
      <c r="G100" s="123"/>
      <c r="H100" s="123"/>
      <c r="I100" s="123"/>
      <c r="J100" s="124">
        <f>J143</f>
        <v>0</v>
      </c>
      <c r="L100" s="121"/>
    </row>
    <row r="101" spans="1:31" s="10" customFormat="1" ht="19.899999999999999" customHeight="1">
      <c r="B101" s="121"/>
      <c r="D101" s="122" t="s">
        <v>405</v>
      </c>
      <c r="E101" s="123"/>
      <c r="F101" s="123"/>
      <c r="G101" s="123"/>
      <c r="H101" s="123"/>
      <c r="I101" s="123"/>
      <c r="J101" s="124">
        <f>J156</f>
        <v>0</v>
      </c>
      <c r="L101" s="121"/>
    </row>
    <row r="102" spans="1:31" s="9" customFormat="1" ht="24.95" customHeight="1">
      <c r="B102" s="117"/>
      <c r="D102" s="118" t="s">
        <v>98</v>
      </c>
      <c r="E102" s="119"/>
      <c r="F102" s="119"/>
      <c r="G102" s="119"/>
      <c r="H102" s="119"/>
      <c r="I102" s="119"/>
      <c r="J102" s="120">
        <f>J158</f>
        <v>0</v>
      </c>
      <c r="L102" s="117"/>
    </row>
    <row r="103" spans="1:31" s="10" customFormat="1" ht="19.899999999999999" customHeight="1">
      <c r="B103" s="121"/>
      <c r="D103" s="122" t="s">
        <v>406</v>
      </c>
      <c r="E103" s="123"/>
      <c r="F103" s="123"/>
      <c r="G103" s="123"/>
      <c r="H103" s="123"/>
      <c r="I103" s="123"/>
      <c r="J103" s="124">
        <f>J159</f>
        <v>0</v>
      </c>
      <c r="L103" s="121"/>
    </row>
    <row r="104" spans="1:31" s="10" customFormat="1" ht="19.899999999999999" customHeight="1">
      <c r="B104" s="121"/>
      <c r="D104" s="122" t="s">
        <v>407</v>
      </c>
      <c r="E104" s="123"/>
      <c r="F104" s="123"/>
      <c r="G104" s="123"/>
      <c r="H104" s="123"/>
      <c r="I104" s="123"/>
      <c r="J104" s="124">
        <f>J164</f>
        <v>0</v>
      </c>
      <c r="L104" s="121"/>
    </row>
    <row r="105" spans="1:31" s="10" customFormat="1" ht="19.899999999999999" customHeight="1">
      <c r="B105" s="121"/>
      <c r="D105" s="122" t="s">
        <v>100</v>
      </c>
      <c r="E105" s="123"/>
      <c r="F105" s="123"/>
      <c r="G105" s="123"/>
      <c r="H105" s="123"/>
      <c r="I105" s="123"/>
      <c r="J105" s="124">
        <f>J168</f>
        <v>0</v>
      </c>
      <c r="L105" s="121"/>
    </row>
    <row r="106" spans="1:31" s="10" customFormat="1" ht="19.899999999999999" customHeight="1">
      <c r="B106" s="121"/>
      <c r="D106" s="122" t="s">
        <v>101</v>
      </c>
      <c r="E106" s="123"/>
      <c r="F106" s="123"/>
      <c r="G106" s="123"/>
      <c r="H106" s="123"/>
      <c r="I106" s="123"/>
      <c r="J106" s="124">
        <f>J198</f>
        <v>0</v>
      </c>
      <c r="L106" s="121"/>
    </row>
    <row r="107" spans="1:31" s="10" customFormat="1" ht="19.899999999999999" customHeight="1">
      <c r="B107" s="121"/>
      <c r="D107" s="122" t="s">
        <v>414</v>
      </c>
      <c r="E107" s="123"/>
      <c r="F107" s="123"/>
      <c r="G107" s="123"/>
      <c r="H107" s="123"/>
      <c r="I107" s="123"/>
      <c r="J107" s="124">
        <f>J202</f>
        <v>0</v>
      </c>
      <c r="L107" s="121"/>
    </row>
    <row r="108" spans="1:31" s="2" customFormat="1" ht="21.75" customHeight="1">
      <c r="A108" s="31"/>
      <c r="B108" s="32"/>
      <c r="C108" s="31"/>
      <c r="D108" s="31"/>
      <c r="E108" s="31"/>
      <c r="F108" s="31"/>
      <c r="G108" s="31"/>
      <c r="H108" s="31"/>
      <c r="I108" s="31"/>
      <c r="J108" s="31"/>
      <c r="K108" s="31"/>
      <c r="L108" s="44"/>
      <c r="S108" s="31"/>
      <c r="T108" s="31"/>
      <c r="U108" s="31"/>
      <c r="V108" s="31"/>
      <c r="W108" s="31"/>
      <c r="X108" s="31"/>
      <c r="Y108" s="31"/>
      <c r="Z108" s="31"/>
      <c r="AA108" s="31"/>
      <c r="AB108" s="31"/>
      <c r="AC108" s="31"/>
      <c r="AD108" s="31"/>
      <c r="AE108" s="31"/>
    </row>
    <row r="109" spans="1:31" s="2" customFormat="1" ht="6.95" customHeight="1">
      <c r="A109" s="31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4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</row>
    <row r="113" spans="1:63" s="2" customFormat="1" ht="6.95" customHeight="1">
      <c r="A113" s="31"/>
      <c r="B113" s="51"/>
      <c r="C113" s="52"/>
      <c r="D113" s="52"/>
      <c r="E113" s="52"/>
      <c r="F113" s="52"/>
      <c r="G113" s="52"/>
      <c r="H113" s="52"/>
      <c r="I113" s="52"/>
      <c r="J113" s="52"/>
      <c r="K113" s="52"/>
      <c r="L113" s="44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</row>
    <row r="114" spans="1:63" s="2" customFormat="1" ht="24.95" customHeight="1">
      <c r="A114" s="31"/>
      <c r="B114" s="32"/>
      <c r="C114" s="20" t="s">
        <v>105</v>
      </c>
      <c r="D114" s="31"/>
      <c r="E114" s="31"/>
      <c r="F114" s="31"/>
      <c r="G114" s="31"/>
      <c r="H114" s="31"/>
      <c r="I114" s="31"/>
      <c r="J114" s="31"/>
      <c r="K114" s="31"/>
      <c r="L114" s="44"/>
      <c r="S114" s="31"/>
      <c r="T114" s="31"/>
      <c r="U114" s="31"/>
      <c r="V114" s="31"/>
      <c r="W114" s="31"/>
      <c r="X114" s="31"/>
      <c r="Y114" s="31"/>
      <c r="Z114" s="31"/>
      <c r="AA114" s="31"/>
      <c r="AB114" s="31"/>
      <c r="AC114" s="31"/>
      <c r="AD114" s="31"/>
      <c r="AE114" s="31"/>
    </row>
    <row r="115" spans="1:63" s="2" customFormat="1" ht="6.95" customHeight="1">
      <c r="A115" s="31"/>
      <c r="B115" s="32"/>
      <c r="C115" s="31"/>
      <c r="D115" s="31"/>
      <c r="E115" s="31"/>
      <c r="F115" s="31"/>
      <c r="G115" s="31"/>
      <c r="H115" s="31"/>
      <c r="I115" s="31"/>
      <c r="J115" s="31"/>
      <c r="K115" s="31"/>
      <c r="L115" s="44"/>
      <c r="S115" s="31"/>
      <c r="T115" s="31"/>
      <c r="U115" s="31"/>
      <c r="V115" s="31"/>
      <c r="W115" s="31"/>
      <c r="X115" s="31"/>
      <c r="Y115" s="31"/>
      <c r="Z115" s="31"/>
      <c r="AA115" s="31"/>
      <c r="AB115" s="31"/>
      <c r="AC115" s="31"/>
      <c r="AD115" s="31"/>
      <c r="AE115" s="31"/>
    </row>
    <row r="116" spans="1:63" s="2" customFormat="1" ht="12" customHeight="1">
      <c r="A116" s="31"/>
      <c r="B116" s="32"/>
      <c r="C116" s="26" t="s">
        <v>13</v>
      </c>
      <c r="D116" s="31"/>
      <c r="E116" s="31"/>
      <c r="F116" s="31"/>
      <c r="G116" s="31"/>
      <c r="H116" s="31"/>
      <c r="I116" s="31"/>
      <c r="J116" s="31"/>
      <c r="K116" s="31"/>
      <c r="L116" s="44"/>
      <c r="S116" s="31"/>
      <c r="T116" s="31"/>
      <c r="U116" s="31"/>
      <c r="V116" s="31"/>
      <c r="W116" s="31"/>
      <c r="X116" s="31"/>
      <c r="Y116" s="31"/>
      <c r="Z116" s="31"/>
      <c r="AA116" s="31"/>
      <c r="AB116" s="31"/>
      <c r="AC116" s="31"/>
      <c r="AD116" s="31"/>
      <c r="AE116" s="31"/>
    </row>
    <row r="117" spans="1:63" s="2" customFormat="1" ht="16.5" customHeight="1">
      <c r="A117" s="31"/>
      <c r="B117" s="32"/>
      <c r="C117" s="31"/>
      <c r="D117" s="31"/>
      <c r="E117" s="243" t="str">
        <f>E7</f>
        <v>,,Living Lab,, Dropie</v>
      </c>
      <c r="F117" s="244"/>
      <c r="G117" s="244"/>
      <c r="H117" s="244"/>
      <c r="I117" s="31"/>
      <c r="J117" s="31"/>
      <c r="K117" s="31"/>
      <c r="L117" s="44"/>
      <c r="S117" s="31"/>
      <c r="T117" s="31"/>
      <c r="U117" s="31"/>
      <c r="V117" s="31"/>
      <c r="W117" s="31"/>
      <c r="X117" s="31"/>
      <c r="Y117" s="31"/>
      <c r="Z117" s="31"/>
      <c r="AA117" s="31"/>
      <c r="AB117" s="31"/>
      <c r="AC117" s="31"/>
      <c r="AD117" s="31"/>
      <c r="AE117" s="31"/>
    </row>
    <row r="118" spans="1:63" s="2" customFormat="1" ht="12" customHeight="1">
      <c r="A118" s="31"/>
      <c r="B118" s="32"/>
      <c r="C118" s="26" t="s">
        <v>89</v>
      </c>
      <c r="D118" s="31"/>
      <c r="E118" s="31"/>
      <c r="F118" s="31"/>
      <c r="G118" s="31"/>
      <c r="H118" s="31"/>
      <c r="I118" s="31"/>
      <c r="J118" s="31"/>
      <c r="K118" s="31"/>
      <c r="L118" s="44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</row>
    <row r="119" spans="1:63" s="2" customFormat="1" ht="16.5" customHeight="1">
      <c r="A119" s="31"/>
      <c r="B119" s="32"/>
      <c r="C119" s="31"/>
      <c r="D119" s="31"/>
      <c r="E119" s="233" t="str">
        <f>E9</f>
        <v>SO05 PERGOLA V ZÁHRADE</v>
      </c>
      <c r="F119" s="242"/>
      <c r="G119" s="242"/>
      <c r="H119" s="242"/>
      <c r="I119" s="31"/>
      <c r="J119" s="31"/>
      <c r="K119" s="31"/>
      <c r="L119" s="44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</row>
    <row r="120" spans="1:63" s="2" customFormat="1" ht="6.95" customHeight="1">
      <c r="A120" s="31"/>
      <c r="B120" s="32"/>
      <c r="C120" s="31"/>
      <c r="D120" s="31"/>
      <c r="E120" s="31"/>
      <c r="F120" s="31"/>
      <c r="G120" s="31"/>
      <c r="H120" s="31"/>
      <c r="I120" s="31"/>
      <c r="J120" s="31"/>
      <c r="K120" s="31"/>
      <c r="L120" s="44"/>
      <c r="S120" s="31"/>
      <c r="T120" s="31"/>
      <c r="U120" s="31"/>
      <c r="V120" s="31"/>
      <c r="W120" s="31"/>
      <c r="X120" s="31"/>
      <c r="Y120" s="31"/>
      <c r="Z120" s="31"/>
      <c r="AA120" s="31"/>
      <c r="AB120" s="31"/>
      <c r="AC120" s="31"/>
      <c r="AD120" s="31"/>
      <c r="AE120" s="31"/>
    </row>
    <row r="121" spans="1:63" s="2" customFormat="1" ht="12" customHeight="1">
      <c r="A121" s="31"/>
      <c r="B121" s="32"/>
      <c r="C121" s="26" t="s">
        <v>17</v>
      </c>
      <c r="D121" s="31"/>
      <c r="E121" s="31"/>
      <c r="F121" s="24" t="str">
        <f>F12</f>
        <v>Kolárovská 55, Zemianska Olča 946 14</v>
      </c>
      <c r="G121" s="31"/>
      <c r="H121" s="31"/>
      <c r="I121" s="26" t="s">
        <v>19</v>
      </c>
      <c r="J121" s="57" t="str">
        <f>IF(J12="","",J12)</f>
        <v>28. 3. 2024</v>
      </c>
      <c r="K121" s="31"/>
      <c r="L121" s="44"/>
      <c r="S121" s="31"/>
      <c r="T121" s="31"/>
      <c r="U121" s="31"/>
      <c r="V121" s="31"/>
      <c r="W121" s="31"/>
      <c r="X121" s="31"/>
      <c r="Y121" s="31"/>
      <c r="Z121" s="31"/>
      <c r="AA121" s="31"/>
      <c r="AB121" s="31"/>
      <c r="AC121" s="31"/>
      <c r="AD121" s="31"/>
      <c r="AE121" s="31"/>
    </row>
    <row r="122" spans="1:63" s="2" customFormat="1" ht="6.95" customHeight="1">
      <c r="A122" s="31"/>
      <c r="B122" s="32"/>
      <c r="C122" s="31"/>
      <c r="D122" s="31"/>
      <c r="E122" s="31"/>
      <c r="F122" s="31"/>
      <c r="G122" s="31"/>
      <c r="H122" s="31"/>
      <c r="I122" s="31"/>
      <c r="J122" s="31"/>
      <c r="K122" s="31"/>
      <c r="L122" s="44"/>
      <c r="S122" s="31"/>
      <c r="T122" s="31"/>
      <c r="U122" s="31"/>
      <c r="V122" s="31"/>
      <c r="W122" s="31"/>
      <c r="X122" s="31"/>
      <c r="Y122" s="31"/>
      <c r="Z122" s="31"/>
      <c r="AA122" s="31"/>
      <c r="AB122" s="31"/>
      <c r="AC122" s="31"/>
      <c r="AD122" s="31"/>
      <c r="AE122" s="31"/>
    </row>
    <row r="123" spans="1:63" s="2" customFormat="1" ht="15.2" customHeight="1">
      <c r="A123" s="31"/>
      <c r="B123" s="32"/>
      <c r="C123" s="26" t="s">
        <v>21</v>
      </c>
      <c r="D123" s="31"/>
      <c r="E123" s="31"/>
      <c r="F123" s="24" t="str">
        <f>E15</f>
        <v>SEV SAŽP Dropie</v>
      </c>
      <c r="G123" s="31"/>
      <c r="H123" s="31"/>
      <c r="I123" s="26" t="s">
        <v>27</v>
      </c>
      <c r="J123" s="29" t="str">
        <f>E21</f>
        <v>ING. LIBOR STEHLÍK</v>
      </c>
      <c r="K123" s="31"/>
      <c r="L123" s="44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</row>
    <row r="124" spans="1:63" s="2" customFormat="1" ht="15.2" customHeight="1">
      <c r="A124" s="31"/>
      <c r="B124" s="32"/>
      <c r="C124" s="26" t="s">
        <v>25</v>
      </c>
      <c r="D124" s="31"/>
      <c r="E124" s="31"/>
      <c r="F124" s="24" t="str">
        <f>IF(E18="","",E18)</f>
        <v>Vyplň údaj</v>
      </c>
      <c r="G124" s="31"/>
      <c r="H124" s="31"/>
      <c r="I124" s="26" t="s">
        <v>30</v>
      </c>
      <c r="J124" s="29" t="str">
        <f>E24</f>
        <v>Ing. Ján Koričanský</v>
      </c>
      <c r="K124" s="31"/>
      <c r="L124" s="44"/>
      <c r="S124" s="31"/>
      <c r="T124" s="31"/>
      <c r="U124" s="31"/>
      <c r="V124" s="31"/>
      <c r="W124" s="31"/>
      <c r="X124" s="31"/>
      <c r="Y124" s="31"/>
      <c r="Z124" s="31"/>
      <c r="AA124" s="31"/>
      <c r="AB124" s="31"/>
      <c r="AC124" s="31"/>
      <c r="AD124" s="31"/>
      <c r="AE124" s="31"/>
    </row>
    <row r="125" spans="1:63" s="2" customFormat="1" ht="10.35" customHeight="1">
      <c r="A125" s="31"/>
      <c r="B125" s="32"/>
      <c r="C125" s="31"/>
      <c r="D125" s="31"/>
      <c r="E125" s="31"/>
      <c r="F125" s="31"/>
      <c r="G125" s="31"/>
      <c r="H125" s="31"/>
      <c r="I125" s="31"/>
      <c r="J125" s="31"/>
      <c r="K125" s="31"/>
      <c r="L125" s="44"/>
      <c r="S125" s="31"/>
      <c r="T125" s="31"/>
      <c r="U125" s="31"/>
      <c r="V125" s="31"/>
      <c r="W125" s="31"/>
      <c r="X125" s="31"/>
      <c r="Y125" s="31"/>
      <c r="Z125" s="31"/>
      <c r="AA125" s="31"/>
      <c r="AB125" s="31"/>
      <c r="AC125" s="31"/>
      <c r="AD125" s="31"/>
      <c r="AE125" s="31"/>
    </row>
    <row r="126" spans="1:63" s="11" customFormat="1" ht="29.25" customHeight="1">
      <c r="A126" s="125"/>
      <c r="B126" s="126"/>
      <c r="C126" s="127" t="s">
        <v>106</v>
      </c>
      <c r="D126" s="128" t="s">
        <v>58</v>
      </c>
      <c r="E126" s="128" t="s">
        <v>54</v>
      </c>
      <c r="F126" s="128" t="s">
        <v>55</v>
      </c>
      <c r="G126" s="128" t="s">
        <v>107</v>
      </c>
      <c r="H126" s="128" t="s">
        <v>108</v>
      </c>
      <c r="I126" s="128" t="s">
        <v>109</v>
      </c>
      <c r="J126" s="129" t="s">
        <v>92</v>
      </c>
      <c r="K126" s="130" t="s">
        <v>110</v>
      </c>
      <c r="L126" s="131"/>
      <c r="M126" s="64" t="s">
        <v>1</v>
      </c>
      <c r="N126" s="65" t="s">
        <v>37</v>
      </c>
      <c r="O126" s="65" t="s">
        <v>111</v>
      </c>
      <c r="P126" s="65" t="s">
        <v>112</v>
      </c>
      <c r="Q126" s="65" t="s">
        <v>113</v>
      </c>
      <c r="R126" s="65" t="s">
        <v>114</v>
      </c>
      <c r="S126" s="65" t="s">
        <v>115</v>
      </c>
      <c r="T126" s="66" t="s">
        <v>116</v>
      </c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</row>
    <row r="127" spans="1:63" s="2" customFormat="1" ht="22.9" customHeight="1">
      <c r="A127" s="31"/>
      <c r="B127" s="32"/>
      <c r="C127" s="71" t="s">
        <v>93</v>
      </c>
      <c r="D127" s="31"/>
      <c r="E127" s="31"/>
      <c r="F127" s="31"/>
      <c r="G127" s="31"/>
      <c r="H127" s="31"/>
      <c r="I127" s="31"/>
      <c r="J127" s="132">
        <f>BK127</f>
        <v>0</v>
      </c>
      <c r="K127" s="31"/>
      <c r="L127" s="32"/>
      <c r="M127" s="67"/>
      <c r="N127" s="58"/>
      <c r="O127" s="68"/>
      <c r="P127" s="133">
        <f>P128+P158</f>
        <v>0</v>
      </c>
      <c r="Q127" s="68"/>
      <c r="R127" s="133">
        <f>R128+R158</f>
        <v>0</v>
      </c>
      <c r="S127" s="68"/>
      <c r="T127" s="134">
        <f>T128+T158</f>
        <v>0</v>
      </c>
      <c r="U127" s="31"/>
      <c r="V127" s="31"/>
      <c r="W127" s="31"/>
      <c r="X127" s="31"/>
      <c r="Y127" s="31"/>
      <c r="Z127" s="31"/>
      <c r="AA127" s="31"/>
      <c r="AB127" s="31"/>
      <c r="AC127" s="31"/>
      <c r="AD127" s="31"/>
      <c r="AE127" s="31"/>
      <c r="AT127" s="16" t="s">
        <v>72</v>
      </c>
      <c r="AU127" s="16" t="s">
        <v>94</v>
      </c>
      <c r="BK127" s="135">
        <f>BK128+BK158</f>
        <v>0</v>
      </c>
    </row>
    <row r="128" spans="1:63" s="12" customFormat="1" ht="25.9" customHeight="1">
      <c r="B128" s="136"/>
      <c r="D128" s="137" t="s">
        <v>72</v>
      </c>
      <c r="E128" s="138" t="s">
        <v>117</v>
      </c>
      <c r="F128" s="138" t="s">
        <v>118</v>
      </c>
      <c r="I128" s="139"/>
      <c r="J128" s="140">
        <f>BK128</f>
        <v>0</v>
      </c>
      <c r="L128" s="136"/>
      <c r="M128" s="141"/>
      <c r="N128" s="142"/>
      <c r="O128" s="142"/>
      <c r="P128" s="143">
        <f>P129+P135+P143+P156</f>
        <v>0</v>
      </c>
      <c r="Q128" s="142"/>
      <c r="R128" s="143">
        <f>R129+R135+R143+R156</f>
        <v>0</v>
      </c>
      <c r="S128" s="142"/>
      <c r="T128" s="144">
        <f>T129+T135+T143+T156</f>
        <v>0</v>
      </c>
      <c r="AR128" s="137" t="s">
        <v>80</v>
      </c>
      <c r="AT128" s="145" t="s">
        <v>72</v>
      </c>
      <c r="AU128" s="145" t="s">
        <v>73</v>
      </c>
      <c r="AY128" s="137" t="s">
        <v>119</v>
      </c>
      <c r="BK128" s="146">
        <f>BK129+BK135+BK143+BK156</f>
        <v>0</v>
      </c>
    </row>
    <row r="129" spans="1:65" s="12" customFormat="1" ht="22.9" customHeight="1">
      <c r="B129" s="136"/>
      <c r="D129" s="137" t="s">
        <v>72</v>
      </c>
      <c r="E129" s="147" t="s">
        <v>80</v>
      </c>
      <c r="F129" s="147" t="s">
        <v>120</v>
      </c>
      <c r="I129" s="139"/>
      <c r="J129" s="148">
        <f>BK129</f>
        <v>0</v>
      </c>
      <c r="L129" s="136"/>
      <c r="M129" s="141"/>
      <c r="N129" s="142"/>
      <c r="O129" s="142"/>
      <c r="P129" s="143">
        <f>SUM(P130:P134)</f>
        <v>0</v>
      </c>
      <c r="Q129" s="142"/>
      <c r="R129" s="143">
        <f>SUM(R130:R134)</f>
        <v>0</v>
      </c>
      <c r="S129" s="142"/>
      <c r="T129" s="144">
        <f>SUM(T130:T134)</f>
        <v>0</v>
      </c>
      <c r="AR129" s="137" t="s">
        <v>80</v>
      </c>
      <c r="AT129" s="145" t="s">
        <v>72</v>
      </c>
      <c r="AU129" s="145" t="s">
        <v>80</v>
      </c>
      <c r="AY129" s="137" t="s">
        <v>119</v>
      </c>
      <c r="BK129" s="146">
        <f>SUM(BK130:BK134)</f>
        <v>0</v>
      </c>
    </row>
    <row r="130" spans="1:65" s="2" customFormat="1" ht="24.2" customHeight="1">
      <c r="A130" s="31"/>
      <c r="B130" s="149"/>
      <c r="C130" s="150" t="s">
        <v>80</v>
      </c>
      <c r="D130" s="150" t="s">
        <v>121</v>
      </c>
      <c r="E130" s="151" t="s">
        <v>968</v>
      </c>
      <c r="F130" s="152" t="s">
        <v>969</v>
      </c>
      <c r="G130" s="153" t="s">
        <v>155</v>
      </c>
      <c r="H130" s="154">
        <v>5.9</v>
      </c>
      <c r="I130" s="155"/>
      <c r="J130" s="156">
        <f>ROUND(I130*H130,2)</f>
        <v>0</v>
      </c>
      <c r="K130" s="157"/>
      <c r="L130" s="32"/>
      <c r="M130" s="158" t="s">
        <v>1</v>
      </c>
      <c r="N130" s="159" t="s">
        <v>39</v>
      </c>
      <c r="O130" s="60"/>
      <c r="P130" s="160">
        <f>O130*H130</f>
        <v>0</v>
      </c>
      <c r="Q130" s="160">
        <v>0</v>
      </c>
      <c r="R130" s="160">
        <f>Q130*H130</f>
        <v>0</v>
      </c>
      <c r="S130" s="160">
        <v>0</v>
      </c>
      <c r="T130" s="161">
        <f>S130*H130</f>
        <v>0</v>
      </c>
      <c r="U130" s="31"/>
      <c r="V130" s="31"/>
      <c r="W130" s="31"/>
      <c r="X130" s="31"/>
      <c r="Y130" s="31"/>
      <c r="Z130" s="31"/>
      <c r="AA130" s="31"/>
      <c r="AB130" s="31"/>
      <c r="AC130" s="31"/>
      <c r="AD130" s="31"/>
      <c r="AE130" s="31"/>
      <c r="AR130" s="162" t="s">
        <v>125</v>
      </c>
      <c r="AT130" s="162" t="s">
        <v>121</v>
      </c>
      <c r="AU130" s="162" t="s">
        <v>126</v>
      </c>
      <c r="AY130" s="16" t="s">
        <v>119</v>
      </c>
      <c r="BE130" s="163">
        <f>IF(N130="základná",J130,0)</f>
        <v>0</v>
      </c>
      <c r="BF130" s="163">
        <f>IF(N130="znížená",J130,0)</f>
        <v>0</v>
      </c>
      <c r="BG130" s="163">
        <f>IF(N130="zákl. prenesená",J130,0)</f>
        <v>0</v>
      </c>
      <c r="BH130" s="163">
        <f>IF(N130="zníž. prenesená",J130,0)</f>
        <v>0</v>
      </c>
      <c r="BI130" s="163">
        <f>IF(N130="nulová",J130,0)</f>
        <v>0</v>
      </c>
      <c r="BJ130" s="16" t="s">
        <v>126</v>
      </c>
      <c r="BK130" s="163">
        <f>ROUND(I130*H130,2)</f>
        <v>0</v>
      </c>
      <c r="BL130" s="16" t="s">
        <v>125</v>
      </c>
      <c r="BM130" s="162" t="s">
        <v>970</v>
      </c>
    </row>
    <row r="131" spans="1:65" s="2" customFormat="1" ht="16.5" customHeight="1">
      <c r="A131" s="31"/>
      <c r="B131" s="149"/>
      <c r="C131" s="150" t="s">
        <v>126</v>
      </c>
      <c r="D131" s="150" t="s">
        <v>121</v>
      </c>
      <c r="E131" s="151" t="s">
        <v>417</v>
      </c>
      <c r="F131" s="152" t="s">
        <v>418</v>
      </c>
      <c r="G131" s="153" t="s">
        <v>155</v>
      </c>
      <c r="H131" s="154">
        <v>1</v>
      </c>
      <c r="I131" s="155"/>
      <c r="J131" s="156">
        <f>ROUND(I131*H131,2)</f>
        <v>0</v>
      </c>
      <c r="K131" s="157"/>
      <c r="L131" s="32"/>
      <c r="M131" s="158" t="s">
        <v>1</v>
      </c>
      <c r="N131" s="159" t="s">
        <v>39</v>
      </c>
      <c r="O131" s="60"/>
      <c r="P131" s="160">
        <f>O131*H131</f>
        <v>0</v>
      </c>
      <c r="Q131" s="160">
        <v>0</v>
      </c>
      <c r="R131" s="160">
        <f>Q131*H131</f>
        <v>0</v>
      </c>
      <c r="S131" s="160">
        <v>0</v>
      </c>
      <c r="T131" s="161">
        <f>S131*H131</f>
        <v>0</v>
      </c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R131" s="162" t="s">
        <v>125</v>
      </c>
      <c r="AT131" s="162" t="s">
        <v>121</v>
      </c>
      <c r="AU131" s="162" t="s">
        <v>126</v>
      </c>
      <c r="AY131" s="16" t="s">
        <v>119</v>
      </c>
      <c r="BE131" s="163">
        <f>IF(N131="základná",J131,0)</f>
        <v>0</v>
      </c>
      <c r="BF131" s="163">
        <f>IF(N131="znížená",J131,0)</f>
        <v>0</v>
      </c>
      <c r="BG131" s="163">
        <f>IF(N131="zákl. prenesená",J131,0)</f>
        <v>0</v>
      </c>
      <c r="BH131" s="163">
        <f>IF(N131="zníž. prenesená",J131,0)</f>
        <v>0</v>
      </c>
      <c r="BI131" s="163">
        <f>IF(N131="nulová",J131,0)</f>
        <v>0</v>
      </c>
      <c r="BJ131" s="16" t="s">
        <v>126</v>
      </c>
      <c r="BK131" s="163">
        <f>ROUND(I131*H131,2)</f>
        <v>0</v>
      </c>
      <c r="BL131" s="16" t="s">
        <v>125</v>
      </c>
      <c r="BM131" s="162" t="s">
        <v>971</v>
      </c>
    </row>
    <row r="132" spans="1:65" s="2" customFormat="1" ht="24.2" customHeight="1">
      <c r="A132" s="31"/>
      <c r="B132" s="149"/>
      <c r="C132" s="150" t="s">
        <v>133</v>
      </c>
      <c r="D132" s="150" t="s">
        <v>121</v>
      </c>
      <c r="E132" s="151" t="s">
        <v>972</v>
      </c>
      <c r="F132" s="152" t="s">
        <v>973</v>
      </c>
      <c r="G132" s="153" t="s">
        <v>155</v>
      </c>
      <c r="H132" s="154">
        <v>1</v>
      </c>
      <c r="I132" s="155"/>
      <c r="J132" s="156">
        <f>ROUND(I132*H132,2)</f>
        <v>0</v>
      </c>
      <c r="K132" s="157"/>
      <c r="L132" s="32"/>
      <c r="M132" s="158" t="s">
        <v>1</v>
      </c>
      <c r="N132" s="159" t="s">
        <v>39</v>
      </c>
      <c r="O132" s="60"/>
      <c r="P132" s="160">
        <f>O132*H132</f>
        <v>0</v>
      </c>
      <c r="Q132" s="160">
        <v>0</v>
      </c>
      <c r="R132" s="160">
        <f>Q132*H132</f>
        <v>0</v>
      </c>
      <c r="S132" s="160">
        <v>0</v>
      </c>
      <c r="T132" s="161">
        <f>S132*H132</f>
        <v>0</v>
      </c>
      <c r="U132" s="31"/>
      <c r="V132" s="31"/>
      <c r="W132" s="31"/>
      <c r="X132" s="31"/>
      <c r="Y132" s="31"/>
      <c r="Z132" s="31"/>
      <c r="AA132" s="31"/>
      <c r="AB132" s="31"/>
      <c r="AC132" s="31"/>
      <c r="AD132" s="31"/>
      <c r="AE132" s="31"/>
      <c r="AR132" s="162" t="s">
        <v>125</v>
      </c>
      <c r="AT132" s="162" t="s">
        <v>121</v>
      </c>
      <c r="AU132" s="162" t="s">
        <v>126</v>
      </c>
      <c r="AY132" s="16" t="s">
        <v>119</v>
      </c>
      <c r="BE132" s="163">
        <f>IF(N132="základná",J132,0)</f>
        <v>0</v>
      </c>
      <c r="BF132" s="163">
        <f>IF(N132="znížená",J132,0)</f>
        <v>0</v>
      </c>
      <c r="BG132" s="163">
        <f>IF(N132="zákl. prenesená",J132,0)</f>
        <v>0</v>
      </c>
      <c r="BH132" s="163">
        <f>IF(N132="zníž. prenesená",J132,0)</f>
        <v>0</v>
      </c>
      <c r="BI132" s="163">
        <f>IF(N132="nulová",J132,0)</f>
        <v>0</v>
      </c>
      <c r="BJ132" s="16" t="s">
        <v>126</v>
      </c>
      <c r="BK132" s="163">
        <f>ROUND(I132*H132,2)</f>
        <v>0</v>
      </c>
      <c r="BL132" s="16" t="s">
        <v>125</v>
      </c>
      <c r="BM132" s="162" t="s">
        <v>974</v>
      </c>
    </row>
    <row r="133" spans="1:65" s="2" customFormat="1" ht="21.75" customHeight="1">
      <c r="A133" s="31"/>
      <c r="B133" s="149"/>
      <c r="C133" s="150" t="s">
        <v>125</v>
      </c>
      <c r="D133" s="150" t="s">
        <v>121</v>
      </c>
      <c r="E133" s="151" t="s">
        <v>975</v>
      </c>
      <c r="F133" s="152" t="s">
        <v>976</v>
      </c>
      <c r="G133" s="153" t="s">
        <v>155</v>
      </c>
      <c r="H133" s="154">
        <v>2.5</v>
      </c>
      <c r="I133" s="155"/>
      <c r="J133" s="156">
        <f>ROUND(I133*H133,2)</f>
        <v>0</v>
      </c>
      <c r="K133" s="157"/>
      <c r="L133" s="32"/>
      <c r="M133" s="158" t="s">
        <v>1</v>
      </c>
      <c r="N133" s="159" t="s">
        <v>39</v>
      </c>
      <c r="O133" s="60"/>
      <c r="P133" s="160">
        <f>O133*H133</f>
        <v>0</v>
      </c>
      <c r="Q133" s="160">
        <v>0</v>
      </c>
      <c r="R133" s="160">
        <f>Q133*H133</f>
        <v>0</v>
      </c>
      <c r="S133" s="160">
        <v>0</v>
      </c>
      <c r="T133" s="161">
        <f>S133*H133</f>
        <v>0</v>
      </c>
      <c r="U133" s="31"/>
      <c r="V133" s="31"/>
      <c r="W133" s="31"/>
      <c r="X133" s="31"/>
      <c r="Y133" s="31"/>
      <c r="Z133" s="31"/>
      <c r="AA133" s="31"/>
      <c r="AB133" s="31"/>
      <c r="AC133" s="31"/>
      <c r="AD133" s="31"/>
      <c r="AE133" s="31"/>
      <c r="AR133" s="162" t="s">
        <v>125</v>
      </c>
      <c r="AT133" s="162" t="s">
        <v>121</v>
      </c>
      <c r="AU133" s="162" t="s">
        <v>126</v>
      </c>
      <c r="AY133" s="16" t="s">
        <v>119</v>
      </c>
      <c r="BE133" s="163">
        <f>IF(N133="základná",J133,0)</f>
        <v>0</v>
      </c>
      <c r="BF133" s="163">
        <f>IF(N133="znížená",J133,0)</f>
        <v>0</v>
      </c>
      <c r="BG133" s="163">
        <f>IF(N133="zákl. prenesená",J133,0)</f>
        <v>0</v>
      </c>
      <c r="BH133" s="163">
        <f>IF(N133="zníž. prenesená",J133,0)</f>
        <v>0</v>
      </c>
      <c r="BI133" s="163">
        <f>IF(N133="nulová",J133,0)</f>
        <v>0</v>
      </c>
      <c r="BJ133" s="16" t="s">
        <v>126</v>
      </c>
      <c r="BK133" s="163">
        <f>ROUND(I133*H133,2)</f>
        <v>0</v>
      </c>
      <c r="BL133" s="16" t="s">
        <v>125</v>
      </c>
      <c r="BM133" s="162" t="s">
        <v>977</v>
      </c>
    </row>
    <row r="134" spans="1:65" s="2" customFormat="1" ht="37.9" customHeight="1">
      <c r="A134" s="31"/>
      <c r="B134" s="149"/>
      <c r="C134" s="150" t="s">
        <v>140</v>
      </c>
      <c r="D134" s="150" t="s">
        <v>121</v>
      </c>
      <c r="E134" s="151" t="s">
        <v>978</v>
      </c>
      <c r="F134" s="152" t="s">
        <v>979</v>
      </c>
      <c r="G134" s="153" t="s">
        <v>155</v>
      </c>
      <c r="H134" s="154">
        <v>2.5</v>
      </c>
      <c r="I134" s="155"/>
      <c r="J134" s="156">
        <f>ROUND(I134*H134,2)</f>
        <v>0</v>
      </c>
      <c r="K134" s="157"/>
      <c r="L134" s="32"/>
      <c r="M134" s="158" t="s">
        <v>1</v>
      </c>
      <c r="N134" s="159" t="s">
        <v>39</v>
      </c>
      <c r="O134" s="60"/>
      <c r="P134" s="160">
        <f>O134*H134</f>
        <v>0</v>
      </c>
      <c r="Q134" s="160">
        <v>0</v>
      </c>
      <c r="R134" s="160">
        <f>Q134*H134</f>
        <v>0</v>
      </c>
      <c r="S134" s="160">
        <v>0</v>
      </c>
      <c r="T134" s="161">
        <f>S134*H134</f>
        <v>0</v>
      </c>
      <c r="U134" s="31"/>
      <c r="V134" s="31"/>
      <c r="W134" s="31"/>
      <c r="X134" s="31"/>
      <c r="Y134" s="31"/>
      <c r="Z134" s="31"/>
      <c r="AA134" s="31"/>
      <c r="AB134" s="31"/>
      <c r="AC134" s="31"/>
      <c r="AD134" s="31"/>
      <c r="AE134" s="31"/>
      <c r="AR134" s="162" t="s">
        <v>125</v>
      </c>
      <c r="AT134" s="162" t="s">
        <v>121</v>
      </c>
      <c r="AU134" s="162" t="s">
        <v>126</v>
      </c>
      <c r="AY134" s="16" t="s">
        <v>119</v>
      </c>
      <c r="BE134" s="163">
        <f>IF(N134="základná",J134,0)</f>
        <v>0</v>
      </c>
      <c r="BF134" s="163">
        <f>IF(N134="znížená",J134,0)</f>
        <v>0</v>
      </c>
      <c r="BG134" s="163">
        <f>IF(N134="zákl. prenesená",J134,0)</f>
        <v>0</v>
      </c>
      <c r="BH134" s="163">
        <f>IF(N134="zníž. prenesená",J134,0)</f>
        <v>0</v>
      </c>
      <c r="BI134" s="163">
        <f>IF(N134="nulová",J134,0)</f>
        <v>0</v>
      </c>
      <c r="BJ134" s="16" t="s">
        <v>126</v>
      </c>
      <c r="BK134" s="163">
        <f>ROUND(I134*H134,2)</f>
        <v>0</v>
      </c>
      <c r="BL134" s="16" t="s">
        <v>125</v>
      </c>
      <c r="BM134" s="162" t="s">
        <v>980</v>
      </c>
    </row>
    <row r="135" spans="1:65" s="12" customFormat="1" ht="22.9" customHeight="1">
      <c r="B135" s="136"/>
      <c r="D135" s="137" t="s">
        <v>72</v>
      </c>
      <c r="E135" s="147" t="s">
        <v>126</v>
      </c>
      <c r="F135" s="147" t="s">
        <v>421</v>
      </c>
      <c r="I135" s="139"/>
      <c r="J135" s="148">
        <f>BK135</f>
        <v>0</v>
      </c>
      <c r="L135" s="136"/>
      <c r="M135" s="141"/>
      <c r="N135" s="142"/>
      <c r="O135" s="142"/>
      <c r="P135" s="143">
        <f>SUM(P136:P142)</f>
        <v>0</v>
      </c>
      <c r="Q135" s="142"/>
      <c r="R135" s="143">
        <f>SUM(R136:R142)</f>
        <v>0</v>
      </c>
      <c r="S135" s="142"/>
      <c r="T135" s="144">
        <f>SUM(T136:T142)</f>
        <v>0</v>
      </c>
      <c r="AR135" s="137" t="s">
        <v>80</v>
      </c>
      <c r="AT135" s="145" t="s">
        <v>72</v>
      </c>
      <c r="AU135" s="145" t="s">
        <v>80</v>
      </c>
      <c r="AY135" s="137" t="s">
        <v>119</v>
      </c>
      <c r="BK135" s="146">
        <f>SUM(BK136:BK142)</f>
        <v>0</v>
      </c>
    </row>
    <row r="136" spans="1:65" s="2" customFormat="1" ht="16.5" customHeight="1">
      <c r="A136" s="31"/>
      <c r="B136" s="149"/>
      <c r="C136" s="150" t="s">
        <v>144</v>
      </c>
      <c r="D136" s="150" t="s">
        <v>121</v>
      </c>
      <c r="E136" s="151" t="s">
        <v>981</v>
      </c>
      <c r="F136" s="152" t="s">
        <v>982</v>
      </c>
      <c r="G136" s="153" t="s">
        <v>155</v>
      </c>
      <c r="H136" s="154">
        <v>2.9</v>
      </c>
      <c r="I136" s="155"/>
      <c r="J136" s="156">
        <f t="shared" ref="J136:J142" si="0">ROUND(I136*H136,2)</f>
        <v>0</v>
      </c>
      <c r="K136" s="157"/>
      <c r="L136" s="32"/>
      <c r="M136" s="158" t="s">
        <v>1</v>
      </c>
      <c r="N136" s="159" t="s">
        <v>39</v>
      </c>
      <c r="O136" s="60"/>
      <c r="P136" s="160">
        <f t="shared" ref="P136:P142" si="1">O136*H136</f>
        <v>0</v>
      </c>
      <c r="Q136" s="160">
        <v>0</v>
      </c>
      <c r="R136" s="160">
        <f t="shared" ref="R136:R142" si="2">Q136*H136</f>
        <v>0</v>
      </c>
      <c r="S136" s="160">
        <v>0</v>
      </c>
      <c r="T136" s="161">
        <f t="shared" ref="T136:T142" si="3">S136*H136</f>
        <v>0</v>
      </c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R136" s="162" t="s">
        <v>125</v>
      </c>
      <c r="AT136" s="162" t="s">
        <v>121</v>
      </c>
      <c r="AU136" s="162" t="s">
        <v>126</v>
      </c>
      <c r="AY136" s="16" t="s">
        <v>119</v>
      </c>
      <c r="BE136" s="163">
        <f t="shared" ref="BE136:BE142" si="4">IF(N136="základná",J136,0)</f>
        <v>0</v>
      </c>
      <c r="BF136" s="163">
        <f t="shared" ref="BF136:BF142" si="5">IF(N136="znížená",J136,0)</f>
        <v>0</v>
      </c>
      <c r="BG136" s="163">
        <f t="shared" ref="BG136:BG142" si="6">IF(N136="zákl. prenesená",J136,0)</f>
        <v>0</v>
      </c>
      <c r="BH136" s="163">
        <f t="shared" ref="BH136:BH142" si="7">IF(N136="zníž. prenesená",J136,0)</f>
        <v>0</v>
      </c>
      <c r="BI136" s="163">
        <f t="shared" ref="BI136:BI142" si="8">IF(N136="nulová",J136,0)</f>
        <v>0</v>
      </c>
      <c r="BJ136" s="16" t="s">
        <v>126</v>
      </c>
      <c r="BK136" s="163">
        <f t="shared" ref="BK136:BK142" si="9">ROUND(I136*H136,2)</f>
        <v>0</v>
      </c>
      <c r="BL136" s="16" t="s">
        <v>125</v>
      </c>
      <c r="BM136" s="162" t="s">
        <v>983</v>
      </c>
    </row>
    <row r="137" spans="1:65" s="2" customFormat="1" ht="21.75" customHeight="1">
      <c r="A137" s="31"/>
      <c r="B137" s="149"/>
      <c r="C137" s="150" t="s">
        <v>148</v>
      </c>
      <c r="D137" s="150" t="s">
        <v>121</v>
      </c>
      <c r="E137" s="151" t="s">
        <v>984</v>
      </c>
      <c r="F137" s="152" t="s">
        <v>985</v>
      </c>
      <c r="G137" s="153" t="s">
        <v>124</v>
      </c>
      <c r="H137" s="154">
        <v>10</v>
      </c>
      <c r="I137" s="155"/>
      <c r="J137" s="156">
        <f t="shared" si="0"/>
        <v>0</v>
      </c>
      <c r="K137" s="157"/>
      <c r="L137" s="32"/>
      <c r="M137" s="158" t="s">
        <v>1</v>
      </c>
      <c r="N137" s="159" t="s">
        <v>39</v>
      </c>
      <c r="O137" s="60"/>
      <c r="P137" s="160">
        <f t="shared" si="1"/>
        <v>0</v>
      </c>
      <c r="Q137" s="160">
        <v>0</v>
      </c>
      <c r="R137" s="160">
        <f t="shared" si="2"/>
        <v>0</v>
      </c>
      <c r="S137" s="160">
        <v>0</v>
      </c>
      <c r="T137" s="161">
        <f t="shared" si="3"/>
        <v>0</v>
      </c>
      <c r="U137" s="31"/>
      <c r="V137" s="31"/>
      <c r="W137" s="31"/>
      <c r="X137" s="31"/>
      <c r="Y137" s="31"/>
      <c r="Z137" s="31"/>
      <c r="AA137" s="31"/>
      <c r="AB137" s="31"/>
      <c r="AC137" s="31"/>
      <c r="AD137" s="31"/>
      <c r="AE137" s="31"/>
      <c r="AR137" s="162" t="s">
        <v>125</v>
      </c>
      <c r="AT137" s="162" t="s">
        <v>121</v>
      </c>
      <c r="AU137" s="162" t="s">
        <v>126</v>
      </c>
      <c r="AY137" s="16" t="s">
        <v>119</v>
      </c>
      <c r="BE137" s="163">
        <f t="shared" si="4"/>
        <v>0</v>
      </c>
      <c r="BF137" s="163">
        <f t="shared" si="5"/>
        <v>0</v>
      </c>
      <c r="BG137" s="163">
        <f t="shared" si="6"/>
        <v>0</v>
      </c>
      <c r="BH137" s="163">
        <f t="shared" si="7"/>
        <v>0</v>
      </c>
      <c r="BI137" s="163">
        <f t="shared" si="8"/>
        <v>0</v>
      </c>
      <c r="BJ137" s="16" t="s">
        <v>126</v>
      </c>
      <c r="BK137" s="163">
        <f t="shared" si="9"/>
        <v>0</v>
      </c>
      <c r="BL137" s="16" t="s">
        <v>125</v>
      </c>
      <c r="BM137" s="162" t="s">
        <v>986</v>
      </c>
    </row>
    <row r="138" spans="1:65" s="2" customFormat="1" ht="24.2" customHeight="1">
      <c r="A138" s="31"/>
      <c r="B138" s="149"/>
      <c r="C138" s="150" t="s">
        <v>152</v>
      </c>
      <c r="D138" s="150" t="s">
        <v>121</v>
      </c>
      <c r="E138" s="151" t="s">
        <v>987</v>
      </c>
      <c r="F138" s="152" t="s">
        <v>988</v>
      </c>
      <c r="G138" s="153" t="s">
        <v>124</v>
      </c>
      <c r="H138" s="154">
        <v>10</v>
      </c>
      <c r="I138" s="155"/>
      <c r="J138" s="156">
        <f t="shared" si="0"/>
        <v>0</v>
      </c>
      <c r="K138" s="157"/>
      <c r="L138" s="32"/>
      <c r="M138" s="158" t="s">
        <v>1</v>
      </c>
      <c r="N138" s="159" t="s">
        <v>39</v>
      </c>
      <c r="O138" s="60"/>
      <c r="P138" s="160">
        <f t="shared" si="1"/>
        <v>0</v>
      </c>
      <c r="Q138" s="160">
        <v>0</v>
      </c>
      <c r="R138" s="160">
        <f t="shared" si="2"/>
        <v>0</v>
      </c>
      <c r="S138" s="160">
        <v>0</v>
      </c>
      <c r="T138" s="161">
        <f t="shared" si="3"/>
        <v>0</v>
      </c>
      <c r="U138" s="31"/>
      <c r="V138" s="31"/>
      <c r="W138" s="31"/>
      <c r="X138" s="31"/>
      <c r="Y138" s="31"/>
      <c r="Z138" s="31"/>
      <c r="AA138" s="31"/>
      <c r="AB138" s="31"/>
      <c r="AC138" s="31"/>
      <c r="AD138" s="31"/>
      <c r="AE138" s="31"/>
      <c r="AR138" s="162" t="s">
        <v>125</v>
      </c>
      <c r="AT138" s="162" t="s">
        <v>121</v>
      </c>
      <c r="AU138" s="162" t="s">
        <v>126</v>
      </c>
      <c r="AY138" s="16" t="s">
        <v>119</v>
      </c>
      <c r="BE138" s="163">
        <f t="shared" si="4"/>
        <v>0</v>
      </c>
      <c r="BF138" s="163">
        <f t="shared" si="5"/>
        <v>0</v>
      </c>
      <c r="BG138" s="163">
        <f t="shared" si="6"/>
        <v>0</v>
      </c>
      <c r="BH138" s="163">
        <f t="shared" si="7"/>
        <v>0</v>
      </c>
      <c r="BI138" s="163">
        <f t="shared" si="8"/>
        <v>0</v>
      </c>
      <c r="BJ138" s="16" t="s">
        <v>126</v>
      </c>
      <c r="BK138" s="163">
        <f t="shared" si="9"/>
        <v>0</v>
      </c>
      <c r="BL138" s="16" t="s">
        <v>125</v>
      </c>
      <c r="BM138" s="162" t="s">
        <v>989</v>
      </c>
    </row>
    <row r="139" spans="1:65" s="2" customFormat="1" ht="16.5" customHeight="1">
      <c r="A139" s="31"/>
      <c r="B139" s="149"/>
      <c r="C139" s="150" t="s">
        <v>131</v>
      </c>
      <c r="D139" s="150" t="s">
        <v>121</v>
      </c>
      <c r="E139" s="151" t="s">
        <v>990</v>
      </c>
      <c r="F139" s="152" t="s">
        <v>991</v>
      </c>
      <c r="G139" s="153" t="s">
        <v>256</v>
      </c>
      <c r="H139" s="154">
        <v>0.05</v>
      </c>
      <c r="I139" s="155"/>
      <c r="J139" s="156">
        <f t="shared" si="0"/>
        <v>0</v>
      </c>
      <c r="K139" s="157"/>
      <c r="L139" s="32"/>
      <c r="M139" s="158" t="s">
        <v>1</v>
      </c>
      <c r="N139" s="159" t="s">
        <v>39</v>
      </c>
      <c r="O139" s="60"/>
      <c r="P139" s="160">
        <f t="shared" si="1"/>
        <v>0</v>
      </c>
      <c r="Q139" s="160">
        <v>0</v>
      </c>
      <c r="R139" s="160">
        <f t="shared" si="2"/>
        <v>0</v>
      </c>
      <c r="S139" s="160">
        <v>0</v>
      </c>
      <c r="T139" s="161">
        <f t="shared" si="3"/>
        <v>0</v>
      </c>
      <c r="U139" s="31"/>
      <c r="V139" s="31"/>
      <c r="W139" s="31"/>
      <c r="X139" s="31"/>
      <c r="Y139" s="31"/>
      <c r="Z139" s="31"/>
      <c r="AA139" s="31"/>
      <c r="AB139" s="31"/>
      <c r="AC139" s="31"/>
      <c r="AD139" s="31"/>
      <c r="AE139" s="31"/>
      <c r="AR139" s="162" t="s">
        <v>125</v>
      </c>
      <c r="AT139" s="162" t="s">
        <v>121</v>
      </c>
      <c r="AU139" s="162" t="s">
        <v>126</v>
      </c>
      <c r="AY139" s="16" t="s">
        <v>119</v>
      </c>
      <c r="BE139" s="163">
        <f t="shared" si="4"/>
        <v>0</v>
      </c>
      <c r="BF139" s="163">
        <f t="shared" si="5"/>
        <v>0</v>
      </c>
      <c r="BG139" s="163">
        <f t="shared" si="6"/>
        <v>0</v>
      </c>
      <c r="BH139" s="163">
        <f t="shared" si="7"/>
        <v>0</v>
      </c>
      <c r="BI139" s="163">
        <f t="shared" si="8"/>
        <v>0</v>
      </c>
      <c r="BJ139" s="16" t="s">
        <v>126</v>
      </c>
      <c r="BK139" s="163">
        <f t="shared" si="9"/>
        <v>0</v>
      </c>
      <c r="BL139" s="16" t="s">
        <v>125</v>
      </c>
      <c r="BM139" s="162" t="s">
        <v>992</v>
      </c>
    </row>
    <row r="140" spans="1:65" s="2" customFormat="1" ht="16.5" customHeight="1">
      <c r="A140" s="31"/>
      <c r="B140" s="149"/>
      <c r="C140" s="150" t="s">
        <v>164</v>
      </c>
      <c r="D140" s="150" t="s">
        <v>121</v>
      </c>
      <c r="E140" s="151" t="s">
        <v>434</v>
      </c>
      <c r="F140" s="152" t="s">
        <v>435</v>
      </c>
      <c r="G140" s="153" t="s">
        <v>155</v>
      </c>
      <c r="H140" s="154">
        <v>0.9</v>
      </c>
      <c r="I140" s="155"/>
      <c r="J140" s="156">
        <f t="shared" si="0"/>
        <v>0</v>
      </c>
      <c r="K140" s="157"/>
      <c r="L140" s="32"/>
      <c r="M140" s="158" t="s">
        <v>1</v>
      </c>
      <c r="N140" s="159" t="s">
        <v>39</v>
      </c>
      <c r="O140" s="60"/>
      <c r="P140" s="160">
        <f t="shared" si="1"/>
        <v>0</v>
      </c>
      <c r="Q140" s="160">
        <v>0</v>
      </c>
      <c r="R140" s="160">
        <f t="shared" si="2"/>
        <v>0</v>
      </c>
      <c r="S140" s="160">
        <v>0</v>
      </c>
      <c r="T140" s="161">
        <f t="shared" si="3"/>
        <v>0</v>
      </c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R140" s="162" t="s">
        <v>125</v>
      </c>
      <c r="AT140" s="162" t="s">
        <v>121</v>
      </c>
      <c r="AU140" s="162" t="s">
        <v>126</v>
      </c>
      <c r="AY140" s="16" t="s">
        <v>119</v>
      </c>
      <c r="BE140" s="163">
        <f t="shared" si="4"/>
        <v>0</v>
      </c>
      <c r="BF140" s="163">
        <f t="shared" si="5"/>
        <v>0</v>
      </c>
      <c r="BG140" s="163">
        <f t="shared" si="6"/>
        <v>0</v>
      </c>
      <c r="BH140" s="163">
        <f t="shared" si="7"/>
        <v>0</v>
      </c>
      <c r="BI140" s="163">
        <f t="shared" si="8"/>
        <v>0</v>
      </c>
      <c r="BJ140" s="16" t="s">
        <v>126</v>
      </c>
      <c r="BK140" s="163">
        <f t="shared" si="9"/>
        <v>0</v>
      </c>
      <c r="BL140" s="16" t="s">
        <v>125</v>
      </c>
      <c r="BM140" s="162" t="s">
        <v>993</v>
      </c>
    </row>
    <row r="141" spans="1:65" s="2" customFormat="1" ht="16.5" customHeight="1">
      <c r="A141" s="31"/>
      <c r="B141" s="149"/>
      <c r="C141" s="150" t="s">
        <v>172</v>
      </c>
      <c r="D141" s="150" t="s">
        <v>121</v>
      </c>
      <c r="E141" s="151" t="s">
        <v>438</v>
      </c>
      <c r="F141" s="152" t="s">
        <v>439</v>
      </c>
      <c r="G141" s="153" t="s">
        <v>256</v>
      </c>
      <c r="H141" s="154">
        <v>6.2E-2</v>
      </c>
      <c r="I141" s="155"/>
      <c r="J141" s="156">
        <f t="shared" si="0"/>
        <v>0</v>
      </c>
      <c r="K141" s="157"/>
      <c r="L141" s="32"/>
      <c r="M141" s="158" t="s">
        <v>1</v>
      </c>
      <c r="N141" s="159" t="s">
        <v>39</v>
      </c>
      <c r="O141" s="60"/>
      <c r="P141" s="160">
        <f t="shared" si="1"/>
        <v>0</v>
      </c>
      <c r="Q141" s="160">
        <v>0</v>
      </c>
      <c r="R141" s="160">
        <f t="shared" si="2"/>
        <v>0</v>
      </c>
      <c r="S141" s="160">
        <v>0</v>
      </c>
      <c r="T141" s="161">
        <f t="shared" si="3"/>
        <v>0</v>
      </c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R141" s="162" t="s">
        <v>125</v>
      </c>
      <c r="AT141" s="162" t="s">
        <v>121</v>
      </c>
      <c r="AU141" s="162" t="s">
        <v>126</v>
      </c>
      <c r="AY141" s="16" t="s">
        <v>119</v>
      </c>
      <c r="BE141" s="163">
        <f t="shared" si="4"/>
        <v>0</v>
      </c>
      <c r="BF141" s="163">
        <f t="shared" si="5"/>
        <v>0</v>
      </c>
      <c r="BG141" s="163">
        <f t="shared" si="6"/>
        <v>0</v>
      </c>
      <c r="BH141" s="163">
        <f t="shared" si="7"/>
        <v>0</v>
      </c>
      <c r="BI141" s="163">
        <f t="shared" si="8"/>
        <v>0</v>
      </c>
      <c r="BJ141" s="16" t="s">
        <v>126</v>
      </c>
      <c r="BK141" s="163">
        <f t="shared" si="9"/>
        <v>0</v>
      </c>
      <c r="BL141" s="16" t="s">
        <v>125</v>
      </c>
      <c r="BM141" s="162" t="s">
        <v>994</v>
      </c>
    </row>
    <row r="142" spans="1:65" s="2" customFormat="1" ht="24.2" customHeight="1">
      <c r="A142" s="31"/>
      <c r="B142" s="149"/>
      <c r="C142" s="150" t="s">
        <v>176</v>
      </c>
      <c r="D142" s="150" t="s">
        <v>121</v>
      </c>
      <c r="E142" s="151" t="s">
        <v>441</v>
      </c>
      <c r="F142" s="152" t="s">
        <v>442</v>
      </c>
      <c r="G142" s="153" t="s">
        <v>124</v>
      </c>
      <c r="H142" s="154">
        <v>57.84</v>
      </c>
      <c r="I142" s="155"/>
      <c r="J142" s="156">
        <f t="shared" si="0"/>
        <v>0</v>
      </c>
      <c r="K142" s="157"/>
      <c r="L142" s="32"/>
      <c r="M142" s="158" t="s">
        <v>1</v>
      </c>
      <c r="N142" s="159" t="s">
        <v>39</v>
      </c>
      <c r="O142" s="60"/>
      <c r="P142" s="160">
        <f t="shared" si="1"/>
        <v>0</v>
      </c>
      <c r="Q142" s="160">
        <v>0</v>
      </c>
      <c r="R142" s="160">
        <f t="shared" si="2"/>
        <v>0</v>
      </c>
      <c r="S142" s="160">
        <v>0</v>
      </c>
      <c r="T142" s="161">
        <f t="shared" si="3"/>
        <v>0</v>
      </c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R142" s="162" t="s">
        <v>125</v>
      </c>
      <c r="AT142" s="162" t="s">
        <v>121</v>
      </c>
      <c r="AU142" s="162" t="s">
        <v>126</v>
      </c>
      <c r="AY142" s="16" t="s">
        <v>119</v>
      </c>
      <c r="BE142" s="163">
        <f t="shared" si="4"/>
        <v>0</v>
      </c>
      <c r="BF142" s="163">
        <f t="shared" si="5"/>
        <v>0</v>
      </c>
      <c r="BG142" s="163">
        <f t="shared" si="6"/>
        <v>0</v>
      </c>
      <c r="BH142" s="163">
        <f t="shared" si="7"/>
        <v>0</v>
      </c>
      <c r="BI142" s="163">
        <f t="shared" si="8"/>
        <v>0</v>
      </c>
      <c r="BJ142" s="16" t="s">
        <v>126</v>
      </c>
      <c r="BK142" s="163">
        <f t="shared" si="9"/>
        <v>0</v>
      </c>
      <c r="BL142" s="16" t="s">
        <v>125</v>
      </c>
      <c r="BM142" s="162" t="s">
        <v>995</v>
      </c>
    </row>
    <row r="143" spans="1:65" s="12" customFormat="1" ht="22.9" customHeight="1">
      <c r="B143" s="136"/>
      <c r="D143" s="137" t="s">
        <v>72</v>
      </c>
      <c r="E143" s="147" t="s">
        <v>131</v>
      </c>
      <c r="F143" s="147" t="s">
        <v>132</v>
      </c>
      <c r="I143" s="139"/>
      <c r="J143" s="148">
        <f>BK143</f>
        <v>0</v>
      </c>
      <c r="L143" s="136"/>
      <c r="M143" s="141"/>
      <c r="N143" s="142"/>
      <c r="O143" s="142"/>
      <c r="P143" s="143">
        <f>SUM(P144:P155)</f>
        <v>0</v>
      </c>
      <c r="Q143" s="142"/>
      <c r="R143" s="143">
        <f>SUM(R144:R155)</f>
        <v>0</v>
      </c>
      <c r="S143" s="142"/>
      <c r="T143" s="144">
        <f>SUM(T144:T155)</f>
        <v>0</v>
      </c>
      <c r="AR143" s="137" t="s">
        <v>80</v>
      </c>
      <c r="AT143" s="145" t="s">
        <v>72</v>
      </c>
      <c r="AU143" s="145" t="s">
        <v>80</v>
      </c>
      <c r="AY143" s="137" t="s">
        <v>119</v>
      </c>
      <c r="BK143" s="146">
        <f>SUM(BK144:BK155)</f>
        <v>0</v>
      </c>
    </row>
    <row r="144" spans="1:65" s="2" customFormat="1" ht="16.5" customHeight="1">
      <c r="A144" s="31"/>
      <c r="B144" s="149"/>
      <c r="C144" s="150" t="s">
        <v>180</v>
      </c>
      <c r="D144" s="150" t="s">
        <v>121</v>
      </c>
      <c r="E144" s="151" t="s">
        <v>996</v>
      </c>
      <c r="F144" s="152" t="s">
        <v>997</v>
      </c>
      <c r="G144" s="153" t="s">
        <v>183</v>
      </c>
      <c r="H144" s="154">
        <v>39.6</v>
      </c>
      <c r="I144" s="155"/>
      <c r="J144" s="156">
        <f>ROUND(I144*H144,2)</f>
        <v>0</v>
      </c>
      <c r="K144" s="157"/>
      <c r="L144" s="32"/>
      <c r="M144" s="158" t="s">
        <v>1</v>
      </c>
      <c r="N144" s="159" t="s">
        <v>39</v>
      </c>
      <c r="O144" s="60"/>
      <c r="P144" s="160">
        <f>O144*H144</f>
        <v>0</v>
      </c>
      <c r="Q144" s="160">
        <v>0</v>
      </c>
      <c r="R144" s="160">
        <f>Q144*H144</f>
        <v>0</v>
      </c>
      <c r="S144" s="160">
        <v>0</v>
      </c>
      <c r="T144" s="161">
        <f>S144*H144</f>
        <v>0</v>
      </c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R144" s="162" t="s">
        <v>125</v>
      </c>
      <c r="AT144" s="162" t="s">
        <v>121</v>
      </c>
      <c r="AU144" s="162" t="s">
        <v>126</v>
      </c>
      <c r="AY144" s="16" t="s">
        <v>119</v>
      </c>
      <c r="BE144" s="163">
        <f>IF(N144="základná",J144,0)</f>
        <v>0</v>
      </c>
      <c r="BF144" s="163">
        <f>IF(N144="znížená",J144,0)</f>
        <v>0</v>
      </c>
      <c r="BG144" s="163">
        <f>IF(N144="zákl. prenesená",J144,0)</f>
        <v>0</v>
      </c>
      <c r="BH144" s="163">
        <f>IF(N144="zníž. prenesená",J144,0)</f>
        <v>0</v>
      </c>
      <c r="BI144" s="163">
        <f>IF(N144="nulová",J144,0)</f>
        <v>0</v>
      </c>
      <c r="BJ144" s="16" t="s">
        <v>126</v>
      </c>
      <c r="BK144" s="163">
        <f>ROUND(I144*H144,2)</f>
        <v>0</v>
      </c>
      <c r="BL144" s="16" t="s">
        <v>125</v>
      </c>
      <c r="BM144" s="162" t="s">
        <v>998</v>
      </c>
    </row>
    <row r="145" spans="1:65" s="2" customFormat="1" ht="16.5" customHeight="1">
      <c r="A145" s="31"/>
      <c r="B145" s="149"/>
      <c r="C145" s="186" t="s">
        <v>186</v>
      </c>
      <c r="D145" s="186" t="s">
        <v>488</v>
      </c>
      <c r="E145" s="187" t="s">
        <v>999</v>
      </c>
      <c r="F145" s="188" t="s">
        <v>1000</v>
      </c>
      <c r="G145" s="189" t="s">
        <v>282</v>
      </c>
      <c r="H145" s="190">
        <v>39.996000000000002</v>
      </c>
      <c r="I145" s="191"/>
      <c r="J145" s="192">
        <f>ROUND(I145*H145,2)</f>
        <v>0</v>
      </c>
      <c r="K145" s="193"/>
      <c r="L145" s="194"/>
      <c r="M145" s="195" t="s">
        <v>1</v>
      </c>
      <c r="N145" s="196" t="s">
        <v>39</v>
      </c>
      <c r="O145" s="60"/>
      <c r="P145" s="160">
        <f>O145*H145</f>
        <v>0</v>
      </c>
      <c r="Q145" s="160">
        <v>0</v>
      </c>
      <c r="R145" s="160">
        <f>Q145*H145</f>
        <v>0</v>
      </c>
      <c r="S145" s="160">
        <v>0</v>
      </c>
      <c r="T145" s="161">
        <f>S145*H145</f>
        <v>0</v>
      </c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R145" s="162" t="s">
        <v>152</v>
      </c>
      <c r="AT145" s="162" t="s">
        <v>488</v>
      </c>
      <c r="AU145" s="162" t="s">
        <v>126</v>
      </c>
      <c r="AY145" s="16" t="s">
        <v>119</v>
      </c>
      <c r="BE145" s="163">
        <f>IF(N145="základná",J145,0)</f>
        <v>0</v>
      </c>
      <c r="BF145" s="163">
        <f>IF(N145="znížená",J145,0)</f>
        <v>0</v>
      </c>
      <c r="BG145" s="163">
        <f>IF(N145="zákl. prenesená",J145,0)</f>
        <v>0</v>
      </c>
      <c r="BH145" s="163">
        <f>IF(N145="zníž. prenesená",J145,0)</f>
        <v>0</v>
      </c>
      <c r="BI145" s="163">
        <f>IF(N145="nulová",J145,0)</f>
        <v>0</v>
      </c>
      <c r="BJ145" s="16" t="s">
        <v>126</v>
      </c>
      <c r="BK145" s="163">
        <f>ROUND(I145*H145,2)</f>
        <v>0</v>
      </c>
      <c r="BL145" s="16" t="s">
        <v>125</v>
      </c>
      <c r="BM145" s="162" t="s">
        <v>1001</v>
      </c>
    </row>
    <row r="146" spans="1:65" s="13" customFormat="1">
      <c r="B146" s="164"/>
      <c r="D146" s="165" t="s">
        <v>157</v>
      </c>
      <c r="E146" s="166" t="s">
        <v>1</v>
      </c>
      <c r="F146" s="167" t="s">
        <v>1002</v>
      </c>
      <c r="H146" s="168">
        <v>39.996000000000002</v>
      </c>
      <c r="I146" s="169"/>
      <c r="L146" s="164"/>
      <c r="M146" s="170"/>
      <c r="N146" s="171"/>
      <c r="O146" s="171"/>
      <c r="P146" s="171"/>
      <c r="Q146" s="171"/>
      <c r="R146" s="171"/>
      <c r="S146" s="171"/>
      <c r="T146" s="172"/>
      <c r="AT146" s="166" t="s">
        <v>157</v>
      </c>
      <c r="AU146" s="166" t="s">
        <v>126</v>
      </c>
      <c r="AV146" s="13" t="s">
        <v>126</v>
      </c>
      <c r="AW146" s="13" t="s">
        <v>29</v>
      </c>
      <c r="AX146" s="13" t="s">
        <v>73</v>
      </c>
      <c r="AY146" s="166" t="s">
        <v>119</v>
      </c>
    </row>
    <row r="147" spans="1:65" s="14" customFormat="1">
      <c r="B147" s="173"/>
      <c r="D147" s="165" t="s">
        <v>157</v>
      </c>
      <c r="E147" s="174" t="s">
        <v>1</v>
      </c>
      <c r="F147" s="175" t="s">
        <v>159</v>
      </c>
      <c r="H147" s="176">
        <v>39.996000000000002</v>
      </c>
      <c r="I147" s="177"/>
      <c r="L147" s="173"/>
      <c r="M147" s="178"/>
      <c r="N147" s="179"/>
      <c r="O147" s="179"/>
      <c r="P147" s="179"/>
      <c r="Q147" s="179"/>
      <c r="R147" s="179"/>
      <c r="S147" s="179"/>
      <c r="T147" s="180"/>
      <c r="AT147" s="174" t="s">
        <v>157</v>
      </c>
      <c r="AU147" s="174" t="s">
        <v>126</v>
      </c>
      <c r="AV147" s="14" t="s">
        <v>125</v>
      </c>
      <c r="AW147" s="14" t="s">
        <v>29</v>
      </c>
      <c r="AX147" s="14" t="s">
        <v>80</v>
      </c>
      <c r="AY147" s="174" t="s">
        <v>119</v>
      </c>
    </row>
    <row r="148" spans="1:65" s="2" customFormat="1" ht="24.2" customHeight="1">
      <c r="A148" s="31"/>
      <c r="B148" s="149"/>
      <c r="C148" s="150" t="s">
        <v>191</v>
      </c>
      <c r="D148" s="150" t="s">
        <v>121</v>
      </c>
      <c r="E148" s="151" t="s">
        <v>137</v>
      </c>
      <c r="F148" s="152" t="s">
        <v>138</v>
      </c>
      <c r="G148" s="153" t="s">
        <v>124</v>
      </c>
      <c r="H148" s="154">
        <v>65</v>
      </c>
      <c r="I148" s="155"/>
      <c r="J148" s="156">
        <f>ROUND(I148*H148,2)</f>
        <v>0</v>
      </c>
      <c r="K148" s="157"/>
      <c r="L148" s="32"/>
      <c r="M148" s="158" t="s">
        <v>1</v>
      </c>
      <c r="N148" s="159" t="s">
        <v>39</v>
      </c>
      <c r="O148" s="60"/>
      <c r="P148" s="160">
        <f>O148*H148</f>
        <v>0</v>
      </c>
      <c r="Q148" s="160">
        <v>0</v>
      </c>
      <c r="R148" s="160">
        <f>Q148*H148</f>
        <v>0</v>
      </c>
      <c r="S148" s="160">
        <v>0</v>
      </c>
      <c r="T148" s="161">
        <f>S148*H148</f>
        <v>0</v>
      </c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R148" s="162" t="s">
        <v>125</v>
      </c>
      <c r="AT148" s="162" t="s">
        <v>121</v>
      </c>
      <c r="AU148" s="162" t="s">
        <v>126</v>
      </c>
      <c r="AY148" s="16" t="s">
        <v>119</v>
      </c>
      <c r="BE148" s="163">
        <f>IF(N148="základná",J148,0)</f>
        <v>0</v>
      </c>
      <c r="BF148" s="163">
        <f>IF(N148="znížená",J148,0)</f>
        <v>0</v>
      </c>
      <c r="BG148" s="163">
        <f>IF(N148="zákl. prenesená",J148,0)</f>
        <v>0</v>
      </c>
      <c r="BH148" s="163">
        <f>IF(N148="zníž. prenesená",J148,0)</f>
        <v>0</v>
      </c>
      <c r="BI148" s="163">
        <f>IF(N148="nulová",J148,0)</f>
        <v>0</v>
      </c>
      <c r="BJ148" s="16" t="s">
        <v>126</v>
      </c>
      <c r="BK148" s="163">
        <f>ROUND(I148*H148,2)</f>
        <v>0</v>
      </c>
      <c r="BL148" s="16" t="s">
        <v>125</v>
      </c>
      <c r="BM148" s="162" t="s">
        <v>1003</v>
      </c>
    </row>
    <row r="149" spans="1:65" s="2" customFormat="1" ht="24.2" customHeight="1">
      <c r="A149" s="31"/>
      <c r="B149" s="149"/>
      <c r="C149" s="150" t="s">
        <v>196</v>
      </c>
      <c r="D149" s="150" t="s">
        <v>121</v>
      </c>
      <c r="E149" s="151" t="s">
        <v>141</v>
      </c>
      <c r="F149" s="152" t="s">
        <v>142</v>
      </c>
      <c r="G149" s="153" t="s">
        <v>124</v>
      </c>
      <c r="H149" s="154">
        <v>65</v>
      </c>
      <c r="I149" s="155"/>
      <c r="J149" s="156">
        <f>ROUND(I149*H149,2)</f>
        <v>0</v>
      </c>
      <c r="K149" s="157"/>
      <c r="L149" s="32"/>
      <c r="M149" s="158" t="s">
        <v>1</v>
      </c>
      <c r="N149" s="159" t="s">
        <v>39</v>
      </c>
      <c r="O149" s="60"/>
      <c r="P149" s="160">
        <f>O149*H149</f>
        <v>0</v>
      </c>
      <c r="Q149" s="160">
        <v>0</v>
      </c>
      <c r="R149" s="160">
        <f>Q149*H149</f>
        <v>0</v>
      </c>
      <c r="S149" s="160">
        <v>0</v>
      </c>
      <c r="T149" s="161">
        <f>S149*H149</f>
        <v>0</v>
      </c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R149" s="162" t="s">
        <v>125</v>
      </c>
      <c r="AT149" s="162" t="s">
        <v>121</v>
      </c>
      <c r="AU149" s="162" t="s">
        <v>126</v>
      </c>
      <c r="AY149" s="16" t="s">
        <v>119</v>
      </c>
      <c r="BE149" s="163">
        <f>IF(N149="základná",J149,0)</f>
        <v>0</v>
      </c>
      <c r="BF149" s="163">
        <f>IF(N149="znížená",J149,0)</f>
        <v>0</v>
      </c>
      <c r="BG149" s="163">
        <f>IF(N149="zákl. prenesená",J149,0)</f>
        <v>0</v>
      </c>
      <c r="BH149" s="163">
        <f>IF(N149="zníž. prenesená",J149,0)</f>
        <v>0</v>
      </c>
      <c r="BI149" s="163">
        <f>IF(N149="nulová",J149,0)</f>
        <v>0</v>
      </c>
      <c r="BJ149" s="16" t="s">
        <v>126</v>
      </c>
      <c r="BK149" s="163">
        <f>ROUND(I149*H149,2)</f>
        <v>0</v>
      </c>
      <c r="BL149" s="16" t="s">
        <v>125</v>
      </c>
      <c r="BM149" s="162" t="s">
        <v>1004</v>
      </c>
    </row>
    <row r="150" spans="1:65" s="2" customFormat="1" ht="16.5" customHeight="1">
      <c r="A150" s="31"/>
      <c r="B150" s="149"/>
      <c r="C150" s="150" t="s">
        <v>200</v>
      </c>
      <c r="D150" s="150" t="s">
        <v>121</v>
      </c>
      <c r="E150" s="151" t="s">
        <v>254</v>
      </c>
      <c r="F150" s="152" t="s">
        <v>1005</v>
      </c>
      <c r="G150" s="153" t="s">
        <v>256</v>
      </c>
      <c r="H150" s="154">
        <v>9.4</v>
      </c>
      <c r="I150" s="155"/>
      <c r="J150" s="156">
        <f>ROUND(I150*H150,2)</f>
        <v>0</v>
      </c>
      <c r="K150" s="157"/>
      <c r="L150" s="32"/>
      <c r="M150" s="158" t="s">
        <v>1</v>
      </c>
      <c r="N150" s="159" t="s">
        <v>39</v>
      </c>
      <c r="O150" s="60"/>
      <c r="P150" s="160">
        <f>O150*H150</f>
        <v>0</v>
      </c>
      <c r="Q150" s="160">
        <v>0</v>
      </c>
      <c r="R150" s="160">
        <f>Q150*H150</f>
        <v>0</v>
      </c>
      <c r="S150" s="160">
        <v>0</v>
      </c>
      <c r="T150" s="161">
        <f>S150*H150</f>
        <v>0</v>
      </c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R150" s="162" t="s">
        <v>125</v>
      </c>
      <c r="AT150" s="162" t="s">
        <v>121</v>
      </c>
      <c r="AU150" s="162" t="s">
        <v>126</v>
      </c>
      <c r="AY150" s="16" t="s">
        <v>119</v>
      </c>
      <c r="BE150" s="163">
        <f>IF(N150="základná",J150,0)</f>
        <v>0</v>
      </c>
      <c r="BF150" s="163">
        <f>IF(N150="znížená",J150,0)</f>
        <v>0</v>
      </c>
      <c r="BG150" s="163">
        <f>IF(N150="zákl. prenesená",J150,0)</f>
        <v>0</v>
      </c>
      <c r="BH150" s="163">
        <f>IF(N150="zníž. prenesená",J150,0)</f>
        <v>0</v>
      </c>
      <c r="BI150" s="163">
        <f>IF(N150="nulová",J150,0)</f>
        <v>0</v>
      </c>
      <c r="BJ150" s="16" t="s">
        <v>126</v>
      </c>
      <c r="BK150" s="163">
        <f>ROUND(I150*H150,2)</f>
        <v>0</v>
      </c>
      <c r="BL150" s="16" t="s">
        <v>125</v>
      </c>
      <c r="BM150" s="162" t="s">
        <v>1006</v>
      </c>
    </row>
    <row r="151" spans="1:65" s="2" customFormat="1" ht="24.2" customHeight="1">
      <c r="A151" s="31"/>
      <c r="B151" s="149"/>
      <c r="C151" s="150" t="s">
        <v>204</v>
      </c>
      <c r="D151" s="150" t="s">
        <v>121</v>
      </c>
      <c r="E151" s="151" t="s">
        <v>259</v>
      </c>
      <c r="F151" s="152" t="s">
        <v>1007</v>
      </c>
      <c r="G151" s="153" t="s">
        <v>256</v>
      </c>
      <c r="H151" s="154">
        <v>131.6</v>
      </c>
      <c r="I151" s="155"/>
      <c r="J151" s="156">
        <f>ROUND(I151*H151,2)</f>
        <v>0</v>
      </c>
      <c r="K151" s="157"/>
      <c r="L151" s="32"/>
      <c r="M151" s="158" t="s">
        <v>1</v>
      </c>
      <c r="N151" s="159" t="s">
        <v>39</v>
      </c>
      <c r="O151" s="60"/>
      <c r="P151" s="160">
        <f>O151*H151</f>
        <v>0</v>
      </c>
      <c r="Q151" s="160">
        <v>0</v>
      </c>
      <c r="R151" s="160">
        <f>Q151*H151</f>
        <v>0</v>
      </c>
      <c r="S151" s="160">
        <v>0</v>
      </c>
      <c r="T151" s="161">
        <f>S151*H151</f>
        <v>0</v>
      </c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R151" s="162" t="s">
        <v>125</v>
      </c>
      <c r="AT151" s="162" t="s">
        <v>121</v>
      </c>
      <c r="AU151" s="162" t="s">
        <v>126</v>
      </c>
      <c r="AY151" s="16" t="s">
        <v>119</v>
      </c>
      <c r="BE151" s="163">
        <f>IF(N151="základná",J151,0)</f>
        <v>0</v>
      </c>
      <c r="BF151" s="163">
        <f>IF(N151="znížená",J151,0)</f>
        <v>0</v>
      </c>
      <c r="BG151" s="163">
        <f>IF(N151="zákl. prenesená",J151,0)</f>
        <v>0</v>
      </c>
      <c r="BH151" s="163">
        <f>IF(N151="zníž. prenesená",J151,0)</f>
        <v>0</v>
      </c>
      <c r="BI151" s="163">
        <f>IF(N151="nulová",J151,0)</f>
        <v>0</v>
      </c>
      <c r="BJ151" s="16" t="s">
        <v>126</v>
      </c>
      <c r="BK151" s="163">
        <f>ROUND(I151*H151,2)</f>
        <v>0</v>
      </c>
      <c r="BL151" s="16" t="s">
        <v>125</v>
      </c>
      <c r="BM151" s="162" t="s">
        <v>1008</v>
      </c>
    </row>
    <row r="152" spans="1:65" s="13" customFormat="1">
      <c r="B152" s="164"/>
      <c r="D152" s="165" t="s">
        <v>157</v>
      </c>
      <c r="E152" s="166" t="s">
        <v>1</v>
      </c>
      <c r="F152" s="167" t="s">
        <v>1009</v>
      </c>
      <c r="H152" s="168">
        <v>131.6</v>
      </c>
      <c r="I152" s="169"/>
      <c r="L152" s="164"/>
      <c r="M152" s="170"/>
      <c r="N152" s="171"/>
      <c r="O152" s="171"/>
      <c r="P152" s="171"/>
      <c r="Q152" s="171"/>
      <c r="R152" s="171"/>
      <c r="S152" s="171"/>
      <c r="T152" s="172"/>
      <c r="AT152" s="166" t="s">
        <v>157</v>
      </c>
      <c r="AU152" s="166" t="s">
        <v>126</v>
      </c>
      <c r="AV152" s="13" t="s">
        <v>126</v>
      </c>
      <c r="AW152" s="13" t="s">
        <v>29</v>
      </c>
      <c r="AX152" s="13" t="s">
        <v>73</v>
      </c>
      <c r="AY152" s="166" t="s">
        <v>119</v>
      </c>
    </row>
    <row r="153" spans="1:65" s="14" customFormat="1">
      <c r="B153" s="173"/>
      <c r="D153" s="165" t="s">
        <v>157</v>
      </c>
      <c r="E153" s="174" t="s">
        <v>1</v>
      </c>
      <c r="F153" s="175" t="s">
        <v>159</v>
      </c>
      <c r="H153" s="176">
        <v>131.6</v>
      </c>
      <c r="I153" s="177"/>
      <c r="L153" s="173"/>
      <c r="M153" s="178"/>
      <c r="N153" s="179"/>
      <c r="O153" s="179"/>
      <c r="P153" s="179"/>
      <c r="Q153" s="179"/>
      <c r="R153" s="179"/>
      <c r="S153" s="179"/>
      <c r="T153" s="180"/>
      <c r="AT153" s="174" t="s">
        <v>157</v>
      </c>
      <c r="AU153" s="174" t="s">
        <v>126</v>
      </c>
      <c r="AV153" s="14" t="s">
        <v>125</v>
      </c>
      <c r="AW153" s="14" t="s">
        <v>29</v>
      </c>
      <c r="AX153" s="14" t="s">
        <v>80</v>
      </c>
      <c r="AY153" s="174" t="s">
        <v>119</v>
      </c>
    </row>
    <row r="154" spans="1:65" s="2" customFormat="1" ht="24.2" customHeight="1">
      <c r="A154" s="31"/>
      <c r="B154" s="149"/>
      <c r="C154" s="150" t="s">
        <v>209</v>
      </c>
      <c r="D154" s="150" t="s">
        <v>121</v>
      </c>
      <c r="E154" s="151" t="s">
        <v>268</v>
      </c>
      <c r="F154" s="152" t="s">
        <v>1010</v>
      </c>
      <c r="G154" s="153" t="s">
        <v>256</v>
      </c>
      <c r="H154" s="154">
        <v>9.4</v>
      </c>
      <c r="I154" s="155"/>
      <c r="J154" s="156">
        <f>ROUND(I154*H154,2)</f>
        <v>0</v>
      </c>
      <c r="K154" s="157"/>
      <c r="L154" s="32"/>
      <c r="M154" s="158" t="s">
        <v>1</v>
      </c>
      <c r="N154" s="159" t="s">
        <v>39</v>
      </c>
      <c r="O154" s="60"/>
      <c r="P154" s="160">
        <f>O154*H154</f>
        <v>0</v>
      </c>
      <c r="Q154" s="160">
        <v>0</v>
      </c>
      <c r="R154" s="160">
        <f>Q154*H154</f>
        <v>0</v>
      </c>
      <c r="S154" s="160">
        <v>0</v>
      </c>
      <c r="T154" s="161">
        <f>S154*H154</f>
        <v>0</v>
      </c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R154" s="162" t="s">
        <v>125</v>
      </c>
      <c r="AT154" s="162" t="s">
        <v>121</v>
      </c>
      <c r="AU154" s="162" t="s">
        <v>126</v>
      </c>
      <c r="AY154" s="16" t="s">
        <v>119</v>
      </c>
      <c r="BE154" s="163">
        <f>IF(N154="základná",J154,0)</f>
        <v>0</v>
      </c>
      <c r="BF154" s="163">
        <f>IF(N154="znížená",J154,0)</f>
        <v>0</v>
      </c>
      <c r="BG154" s="163">
        <f>IF(N154="zákl. prenesená",J154,0)</f>
        <v>0</v>
      </c>
      <c r="BH154" s="163">
        <f>IF(N154="zníž. prenesená",J154,0)</f>
        <v>0</v>
      </c>
      <c r="BI154" s="163">
        <f>IF(N154="nulová",J154,0)</f>
        <v>0</v>
      </c>
      <c r="BJ154" s="16" t="s">
        <v>126</v>
      </c>
      <c r="BK154" s="163">
        <f>ROUND(I154*H154,2)</f>
        <v>0</v>
      </c>
      <c r="BL154" s="16" t="s">
        <v>125</v>
      </c>
      <c r="BM154" s="162" t="s">
        <v>1011</v>
      </c>
    </row>
    <row r="155" spans="1:65" s="2" customFormat="1" ht="16.5" customHeight="1">
      <c r="A155" s="31"/>
      <c r="B155" s="149"/>
      <c r="C155" s="150" t="s">
        <v>7</v>
      </c>
      <c r="D155" s="150" t="s">
        <v>121</v>
      </c>
      <c r="E155" s="151" t="s">
        <v>272</v>
      </c>
      <c r="F155" s="152" t="s">
        <v>1012</v>
      </c>
      <c r="G155" s="153" t="s">
        <v>256</v>
      </c>
      <c r="H155" s="154">
        <v>9.4</v>
      </c>
      <c r="I155" s="155"/>
      <c r="J155" s="156">
        <f>ROUND(I155*H155,2)</f>
        <v>0</v>
      </c>
      <c r="K155" s="157"/>
      <c r="L155" s="32"/>
      <c r="M155" s="158" t="s">
        <v>1</v>
      </c>
      <c r="N155" s="159" t="s">
        <v>39</v>
      </c>
      <c r="O155" s="60"/>
      <c r="P155" s="160">
        <f>O155*H155</f>
        <v>0</v>
      </c>
      <c r="Q155" s="160">
        <v>0</v>
      </c>
      <c r="R155" s="160">
        <f>Q155*H155</f>
        <v>0</v>
      </c>
      <c r="S155" s="160">
        <v>0</v>
      </c>
      <c r="T155" s="161">
        <f>S155*H155</f>
        <v>0</v>
      </c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R155" s="162" t="s">
        <v>125</v>
      </c>
      <c r="AT155" s="162" t="s">
        <v>121</v>
      </c>
      <c r="AU155" s="162" t="s">
        <v>126</v>
      </c>
      <c r="AY155" s="16" t="s">
        <v>119</v>
      </c>
      <c r="BE155" s="163">
        <f>IF(N155="základná",J155,0)</f>
        <v>0</v>
      </c>
      <c r="BF155" s="163">
        <f>IF(N155="znížená",J155,0)</f>
        <v>0</v>
      </c>
      <c r="BG155" s="163">
        <f>IF(N155="zákl. prenesená",J155,0)</f>
        <v>0</v>
      </c>
      <c r="BH155" s="163">
        <f>IF(N155="zníž. prenesená",J155,0)</f>
        <v>0</v>
      </c>
      <c r="BI155" s="163">
        <f>IF(N155="nulová",J155,0)</f>
        <v>0</v>
      </c>
      <c r="BJ155" s="16" t="s">
        <v>126</v>
      </c>
      <c r="BK155" s="163">
        <f>ROUND(I155*H155,2)</f>
        <v>0</v>
      </c>
      <c r="BL155" s="16" t="s">
        <v>125</v>
      </c>
      <c r="BM155" s="162" t="s">
        <v>1013</v>
      </c>
    </row>
    <row r="156" spans="1:65" s="12" customFormat="1" ht="22.9" customHeight="1">
      <c r="B156" s="136"/>
      <c r="D156" s="137" t="s">
        <v>72</v>
      </c>
      <c r="E156" s="147" t="s">
        <v>499</v>
      </c>
      <c r="F156" s="147" t="s">
        <v>500</v>
      </c>
      <c r="I156" s="139"/>
      <c r="J156" s="148">
        <f>BK156</f>
        <v>0</v>
      </c>
      <c r="L156" s="136"/>
      <c r="M156" s="141"/>
      <c r="N156" s="142"/>
      <c r="O156" s="142"/>
      <c r="P156" s="143">
        <f>P157</f>
        <v>0</v>
      </c>
      <c r="Q156" s="142"/>
      <c r="R156" s="143">
        <f>R157</f>
        <v>0</v>
      </c>
      <c r="S156" s="142"/>
      <c r="T156" s="144">
        <f>T157</f>
        <v>0</v>
      </c>
      <c r="AR156" s="137" t="s">
        <v>80</v>
      </c>
      <c r="AT156" s="145" t="s">
        <v>72</v>
      </c>
      <c r="AU156" s="145" t="s">
        <v>80</v>
      </c>
      <c r="AY156" s="137" t="s">
        <v>119</v>
      </c>
      <c r="BK156" s="146">
        <f>BK157</f>
        <v>0</v>
      </c>
    </row>
    <row r="157" spans="1:65" s="2" customFormat="1" ht="16.5" customHeight="1">
      <c r="A157" s="31"/>
      <c r="B157" s="149"/>
      <c r="C157" s="150" t="s">
        <v>225</v>
      </c>
      <c r="D157" s="150" t="s">
        <v>121</v>
      </c>
      <c r="E157" s="151" t="s">
        <v>501</v>
      </c>
      <c r="F157" s="152" t="s">
        <v>502</v>
      </c>
      <c r="G157" s="153" t="s">
        <v>256</v>
      </c>
      <c r="H157" s="154">
        <v>28.260999999999999</v>
      </c>
      <c r="I157" s="155"/>
      <c r="J157" s="156">
        <f>ROUND(I157*H157,2)</f>
        <v>0</v>
      </c>
      <c r="K157" s="157"/>
      <c r="L157" s="32"/>
      <c r="M157" s="158" t="s">
        <v>1</v>
      </c>
      <c r="N157" s="159" t="s">
        <v>39</v>
      </c>
      <c r="O157" s="60"/>
      <c r="P157" s="160">
        <f>O157*H157</f>
        <v>0</v>
      </c>
      <c r="Q157" s="160">
        <v>0</v>
      </c>
      <c r="R157" s="160">
        <f>Q157*H157</f>
        <v>0</v>
      </c>
      <c r="S157" s="160">
        <v>0</v>
      </c>
      <c r="T157" s="161">
        <f>S157*H157</f>
        <v>0</v>
      </c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R157" s="162" t="s">
        <v>125</v>
      </c>
      <c r="AT157" s="162" t="s">
        <v>121</v>
      </c>
      <c r="AU157" s="162" t="s">
        <v>126</v>
      </c>
      <c r="AY157" s="16" t="s">
        <v>119</v>
      </c>
      <c r="BE157" s="163">
        <f>IF(N157="základná",J157,0)</f>
        <v>0</v>
      </c>
      <c r="BF157" s="163">
        <f>IF(N157="znížená",J157,0)</f>
        <v>0</v>
      </c>
      <c r="BG157" s="163">
        <f>IF(N157="zákl. prenesená",J157,0)</f>
        <v>0</v>
      </c>
      <c r="BH157" s="163">
        <f>IF(N157="zníž. prenesená",J157,0)</f>
        <v>0</v>
      </c>
      <c r="BI157" s="163">
        <f>IF(N157="nulová",J157,0)</f>
        <v>0</v>
      </c>
      <c r="BJ157" s="16" t="s">
        <v>126</v>
      </c>
      <c r="BK157" s="163">
        <f>ROUND(I157*H157,2)</f>
        <v>0</v>
      </c>
      <c r="BL157" s="16" t="s">
        <v>125</v>
      </c>
      <c r="BM157" s="162" t="s">
        <v>1014</v>
      </c>
    </row>
    <row r="158" spans="1:65" s="12" customFormat="1" ht="25.9" customHeight="1">
      <c r="B158" s="136"/>
      <c r="D158" s="137" t="s">
        <v>72</v>
      </c>
      <c r="E158" s="138" t="s">
        <v>275</v>
      </c>
      <c r="F158" s="138" t="s">
        <v>276</v>
      </c>
      <c r="I158" s="139"/>
      <c r="J158" s="140">
        <f>BK158</f>
        <v>0</v>
      </c>
      <c r="L158" s="136"/>
      <c r="M158" s="141"/>
      <c r="N158" s="142"/>
      <c r="O158" s="142"/>
      <c r="P158" s="143">
        <f>P159+P164+P168+P198+P202</f>
        <v>0</v>
      </c>
      <c r="Q158" s="142"/>
      <c r="R158" s="143">
        <f>R159+R164+R168+R198+R202</f>
        <v>0</v>
      </c>
      <c r="S158" s="142"/>
      <c r="T158" s="144">
        <f>T159+T164+T168+T198+T202</f>
        <v>0</v>
      </c>
      <c r="AR158" s="137" t="s">
        <v>126</v>
      </c>
      <c r="AT158" s="145" t="s">
        <v>72</v>
      </c>
      <c r="AU158" s="145" t="s">
        <v>73</v>
      </c>
      <c r="AY158" s="137" t="s">
        <v>119</v>
      </c>
      <c r="BK158" s="146">
        <f>BK159+BK164+BK168+BK198+BK202</f>
        <v>0</v>
      </c>
    </row>
    <row r="159" spans="1:65" s="12" customFormat="1" ht="22.9" customHeight="1">
      <c r="B159" s="136"/>
      <c r="D159" s="137" t="s">
        <v>72</v>
      </c>
      <c r="E159" s="147" t="s">
        <v>504</v>
      </c>
      <c r="F159" s="147" t="s">
        <v>505</v>
      </c>
      <c r="I159" s="139"/>
      <c r="J159" s="148">
        <f>BK159</f>
        <v>0</v>
      </c>
      <c r="L159" s="136"/>
      <c r="M159" s="141"/>
      <c r="N159" s="142"/>
      <c r="O159" s="142"/>
      <c r="P159" s="143">
        <f>SUM(P160:P163)</f>
        <v>0</v>
      </c>
      <c r="Q159" s="142"/>
      <c r="R159" s="143">
        <f>SUM(R160:R163)</f>
        <v>0</v>
      </c>
      <c r="S159" s="142"/>
      <c r="T159" s="144">
        <f>SUM(T160:T163)</f>
        <v>0</v>
      </c>
      <c r="AR159" s="137" t="s">
        <v>126</v>
      </c>
      <c r="AT159" s="145" t="s">
        <v>72</v>
      </c>
      <c r="AU159" s="145" t="s">
        <v>80</v>
      </c>
      <c r="AY159" s="137" t="s">
        <v>119</v>
      </c>
      <c r="BK159" s="146">
        <f>SUM(BK160:BK163)</f>
        <v>0</v>
      </c>
    </row>
    <row r="160" spans="1:65" s="2" customFormat="1" ht="24.2" customHeight="1">
      <c r="A160" s="31"/>
      <c r="B160" s="149"/>
      <c r="C160" s="150" t="s">
        <v>230</v>
      </c>
      <c r="D160" s="150" t="s">
        <v>121</v>
      </c>
      <c r="E160" s="151" t="s">
        <v>506</v>
      </c>
      <c r="F160" s="152" t="s">
        <v>507</v>
      </c>
      <c r="G160" s="153" t="s">
        <v>124</v>
      </c>
      <c r="H160" s="154">
        <v>57.84</v>
      </c>
      <c r="I160" s="155"/>
      <c r="J160" s="156">
        <f>ROUND(I160*H160,2)</f>
        <v>0</v>
      </c>
      <c r="K160" s="157"/>
      <c r="L160" s="32"/>
      <c r="M160" s="158" t="s">
        <v>1</v>
      </c>
      <c r="N160" s="159" t="s">
        <v>39</v>
      </c>
      <c r="O160" s="60"/>
      <c r="P160" s="160">
        <f>O160*H160</f>
        <v>0</v>
      </c>
      <c r="Q160" s="160">
        <v>0</v>
      </c>
      <c r="R160" s="160">
        <f>Q160*H160</f>
        <v>0</v>
      </c>
      <c r="S160" s="160">
        <v>0</v>
      </c>
      <c r="T160" s="161">
        <f>S160*H160</f>
        <v>0</v>
      </c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R160" s="162" t="s">
        <v>196</v>
      </c>
      <c r="AT160" s="162" t="s">
        <v>121</v>
      </c>
      <c r="AU160" s="162" t="s">
        <v>126</v>
      </c>
      <c r="AY160" s="16" t="s">
        <v>119</v>
      </c>
      <c r="BE160" s="163">
        <f>IF(N160="základná",J160,0)</f>
        <v>0</v>
      </c>
      <c r="BF160" s="163">
        <f>IF(N160="znížená",J160,0)</f>
        <v>0</v>
      </c>
      <c r="BG160" s="163">
        <f>IF(N160="zákl. prenesená",J160,0)</f>
        <v>0</v>
      </c>
      <c r="BH160" s="163">
        <f>IF(N160="zníž. prenesená",J160,0)</f>
        <v>0</v>
      </c>
      <c r="BI160" s="163">
        <f>IF(N160="nulová",J160,0)</f>
        <v>0</v>
      </c>
      <c r="BJ160" s="16" t="s">
        <v>126</v>
      </c>
      <c r="BK160" s="163">
        <f>ROUND(I160*H160,2)</f>
        <v>0</v>
      </c>
      <c r="BL160" s="16" t="s">
        <v>196</v>
      </c>
      <c r="BM160" s="162" t="s">
        <v>1015</v>
      </c>
    </row>
    <row r="161" spans="1:65" s="2" customFormat="1" ht="16.5" customHeight="1">
      <c r="A161" s="31"/>
      <c r="B161" s="149"/>
      <c r="C161" s="186" t="s">
        <v>235</v>
      </c>
      <c r="D161" s="186" t="s">
        <v>488</v>
      </c>
      <c r="E161" s="187" t="s">
        <v>510</v>
      </c>
      <c r="F161" s="188" t="s">
        <v>511</v>
      </c>
      <c r="G161" s="189" t="s">
        <v>124</v>
      </c>
      <c r="H161" s="190">
        <v>66.516000000000005</v>
      </c>
      <c r="I161" s="191"/>
      <c r="J161" s="192">
        <f>ROUND(I161*H161,2)</f>
        <v>0</v>
      </c>
      <c r="K161" s="193"/>
      <c r="L161" s="194"/>
      <c r="M161" s="195" t="s">
        <v>1</v>
      </c>
      <c r="N161" s="196" t="s">
        <v>39</v>
      </c>
      <c r="O161" s="60"/>
      <c r="P161" s="160">
        <f>O161*H161</f>
        <v>0</v>
      </c>
      <c r="Q161" s="160">
        <v>0</v>
      </c>
      <c r="R161" s="160">
        <f>Q161*H161</f>
        <v>0</v>
      </c>
      <c r="S161" s="160">
        <v>0</v>
      </c>
      <c r="T161" s="161">
        <f>S161*H161</f>
        <v>0</v>
      </c>
      <c r="U161" s="31"/>
      <c r="V161" s="31"/>
      <c r="W161" s="31"/>
      <c r="X161" s="31"/>
      <c r="Y161" s="31"/>
      <c r="Z161" s="31"/>
      <c r="AA161" s="31"/>
      <c r="AB161" s="31"/>
      <c r="AC161" s="31"/>
      <c r="AD161" s="31"/>
      <c r="AE161" s="31"/>
      <c r="AR161" s="162" t="s">
        <v>279</v>
      </c>
      <c r="AT161" s="162" t="s">
        <v>488</v>
      </c>
      <c r="AU161" s="162" t="s">
        <v>126</v>
      </c>
      <c r="AY161" s="16" t="s">
        <v>119</v>
      </c>
      <c r="BE161" s="163">
        <f>IF(N161="základná",J161,0)</f>
        <v>0</v>
      </c>
      <c r="BF161" s="163">
        <f>IF(N161="znížená",J161,0)</f>
        <v>0</v>
      </c>
      <c r="BG161" s="163">
        <f>IF(N161="zákl. prenesená",J161,0)</f>
        <v>0</v>
      </c>
      <c r="BH161" s="163">
        <f>IF(N161="zníž. prenesená",J161,0)</f>
        <v>0</v>
      </c>
      <c r="BI161" s="163">
        <f>IF(N161="nulová",J161,0)</f>
        <v>0</v>
      </c>
      <c r="BJ161" s="16" t="s">
        <v>126</v>
      </c>
      <c r="BK161" s="163">
        <f>ROUND(I161*H161,2)</f>
        <v>0</v>
      </c>
      <c r="BL161" s="16" t="s">
        <v>196</v>
      </c>
      <c r="BM161" s="162" t="s">
        <v>1016</v>
      </c>
    </row>
    <row r="162" spans="1:65" s="13" customFormat="1">
      <c r="B162" s="164"/>
      <c r="D162" s="165" t="s">
        <v>157</v>
      </c>
      <c r="E162" s="166" t="s">
        <v>1</v>
      </c>
      <c r="F162" s="167" t="s">
        <v>1017</v>
      </c>
      <c r="H162" s="168">
        <v>66.516000000000005</v>
      </c>
      <c r="I162" s="169"/>
      <c r="L162" s="164"/>
      <c r="M162" s="170"/>
      <c r="N162" s="171"/>
      <c r="O162" s="171"/>
      <c r="P162" s="171"/>
      <c r="Q162" s="171"/>
      <c r="R162" s="171"/>
      <c r="S162" s="171"/>
      <c r="T162" s="172"/>
      <c r="AT162" s="166" t="s">
        <v>157</v>
      </c>
      <c r="AU162" s="166" t="s">
        <v>126</v>
      </c>
      <c r="AV162" s="13" t="s">
        <v>126</v>
      </c>
      <c r="AW162" s="13" t="s">
        <v>29</v>
      </c>
      <c r="AX162" s="13" t="s">
        <v>73</v>
      </c>
      <c r="AY162" s="166" t="s">
        <v>119</v>
      </c>
    </row>
    <row r="163" spans="1:65" s="14" customFormat="1">
      <c r="B163" s="173"/>
      <c r="D163" s="165" t="s">
        <v>157</v>
      </c>
      <c r="E163" s="174" t="s">
        <v>1</v>
      </c>
      <c r="F163" s="175" t="s">
        <v>159</v>
      </c>
      <c r="H163" s="176">
        <v>66.516000000000005</v>
      </c>
      <c r="I163" s="177"/>
      <c r="L163" s="173"/>
      <c r="M163" s="178"/>
      <c r="N163" s="179"/>
      <c r="O163" s="179"/>
      <c r="P163" s="179"/>
      <c r="Q163" s="179"/>
      <c r="R163" s="179"/>
      <c r="S163" s="179"/>
      <c r="T163" s="180"/>
      <c r="AT163" s="174" t="s">
        <v>157</v>
      </c>
      <c r="AU163" s="174" t="s">
        <v>126</v>
      </c>
      <c r="AV163" s="14" t="s">
        <v>125</v>
      </c>
      <c r="AW163" s="14" t="s">
        <v>29</v>
      </c>
      <c r="AX163" s="14" t="s">
        <v>80</v>
      </c>
      <c r="AY163" s="174" t="s">
        <v>119</v>
      </c>
    </row>
    <row r="164" spans="1:65" s="12" customFormat="1" ht="22.9" customHeight="1">
      <c r="B164" s="136"/>
      <c r="D164" s="137" t="s">
        <v>72</v>
      </c>
      <c r="E164" s="147" t="s">
        <v>521</v>
      </c>
      <c r="F164" s="147" t="s">
        <v>522</v>
      </c>
      <c r="I164" s="139"/>
      <c r="J164" s="148">
        <f>BK164</f>
        <v>0</v>
      </c>
      <c r="L164" s="136"/>
      <c r="M164" s="141"/>
      <c r="N164" s="142"/>
      <c r="O164" s="142"/>
      <c r="P164" s="143">
        <f>SUM(P165:P167)</f>
        <v>0</v>
      </c>
      <c r="Q164" s="142"/>
      <c r="R164" s="143">
        <f>SUM(R165:R167)</f>
        <v>0</v>
      </c>
      <c r="S164" s="142"/>
      <c r="T164" s="144">
        <f>SUM(T165:T167)</f>
        <v>0</v>
      </c>
      <c r="AR164" s="137" t="s">
        <v>126</v>
      </c>
      <c r="AT164" s="145" t="s">
        <v>72</v>
      </c>
      <c r="AU164" s="145" t="s">
        <v>80</v>
      </c>
      <c r="AY164" s="137" t="s">
        <v>119</v>
      </c>
      <c r="BK164" s="146">
        <f>SUM(BK165:BK167)</f>
        <v>0</v>
      </c>
    </row>
    <row r="165" spans="1:65" s="2" customFormat="1" ht="24.2" customHeight="1">
      <c r="A165" s="31"/>
      <c r="B165" s="149"/>
      <c r="C165" s="186" t="s">
        <v>240</v>
      </c>
      <c r="D165" s="186" t="s">
        <v>488</v>
      </c>
      <c r="E165" s="187" t="s">
        <v>1018</v>
      </c>
      <c r="F165" s="188" t="s">
        <v>1019</v>
      </c>
      <c r="G165" s="189" t="s">
        <v>124</v>
      </c>
      <c r="H165" s="190">
        <v>15.96</v>
      </c>
      <c r="I165" s="191"/>
      <c r="J165" s="192">
        <f>ROUND(I165*H165,2)</f>
        <v>0</v>
      </c>
      <c r="K165" s="193"/>
      <c r="L165" s="194"/>
      <c r="M165" s="195" t="s">
        <v>1</v>
      </c>
      <c r="N165" s="196" t="s">
        <v>39</v>
      </c>
      <c r="O165" s="60"/>
      <c r="P165" s="160">
        <f>O165*H165</f>
        <v>0</v>
      </c>
      <c r="Q165" s="160">
        <v>0</v>
      </c>
      <c r="R165" s="160">
        <f>Q165*H165</f>
        <v>0</v>
      </c>
      <c r="S165" s="160">
        <v>0</v>
      </c>
      <c r="T165" s="161">
        <f>S165*H165</f>
        <v>0</v>
      </c>
      <c r="U165" s="31"/>
      <c r="V165" s="31"/>
      <c r="W165" s="31"/>
      <c r="X165" s="31"/>
      <c r="Y165" s="31"/>
      <c r="Z165" s="31"/>
      <c r="AA165" s="31"/>
      <c r="AB165" s="31"/>
      <c r="AC165" s="31"/>
      <c r="AD165" s="31"/>
      <c r="AE165" s="31"/>
      <c r="AR165" s="162" t="s">
        <v>279</v>
      </c>
      <c r="AT165" s="162" t="s">
        <v>488</v>
      </c>
      <c r="AU165" s="162" t="s">
        <v>126</v>
      </c>
      <c r="AY165" s="16" t="s">
        <v>119</v>
      </c>
      <c r="BE165" s="163">
        <f>IF(N165="základná",J165,0)</f>
        <v>0</v>
      </c>
      <c r="BF165" s="163">
        <f>IF(N165="znížená",J165,0)</f>
        <v>0</v>
      </c>
      <c r="BG165" s="163">
        <f>IF(N165="zákl. prenesená",J165,0)</f>
        <v>0</v>
      </c>
      <c r="BH165" s="163">
        <f>IF(N165="zníž. prenesená",J165,0)</f>
        <v>0</v>
      </c>
      <c r="BI165" s="163">
        <f>IF(N165="nulová",J165,0)</f>
        <v>0</v>
      </c>
      <c r="BJ165" s="16" t="s">
        <v>126</v>
      </c>
      <c r="BK165" s="163">
        <f>ROUND(I165*H165,2)</f>
        <v>0</v>
      </c>
      <c r="BL165" s="16" t="s">
        <v>196</v>
      </c>
      <c r="BM165" s="162" t="s">
        <v>1020</v>
      </c>
    </row>
    <row r="166" spans="1:65" s="13" customFormat="1">
      <c r="B166" s="164"/>
      <c r="D166" s="165" t="s">
        <v>157</v>
      </c>
      <c r="E166" s="166" t="s">
        <v>1</v>
      </c>
      <c r="F166" s="167" t="s">
        <v>1021</v>
      </c>
      <c r="H166" s="168">
        <v>15.96</v>
      </c>
      <c r="I166" s="169"/>
      <c r="L166" s="164"/>
      <c r="M166" s="170"/>
      <c r="N166" s="171"/>
      <c r="O166" s="171"/>
      <c r="P166" s="171"/>
      <c r="Q166" s="171"/>
      <c r="R166" s="171"/>
      <c r="S166" s="171"/>
      <c r="T166" s="172"/>
      <c r="AT166" s="166" t="s">
        <v>157</v>
      </c>
      <c r="AU166" s="166" t="s">
        <v>126</v>
      </c>
      <c r="AV166" s="13" t="s">
        <v>126</v>
      </c>
      <c r="AW166" s="13" t="s">
        <v>29</v>
      </c>
      <c r="AX166" s="13" t="s">
        <v>73</v>
      </c>
      <c r="AY166" s="166" t="s">
        <v>119</v>
      </c>
    </row>
    <row r="167" spans="1:65" s="14" customFormat="1">
      <c r="B167" s="173"/>
      <c r="D167" s="165" t="s">
        <v>157</v>
      </c>
      <c r="E167" s="174" t="s">
        <v>1</v>
      </c>
      <c r="F167" s="175" t="s">
        <v>159</v>
      </c>
      <c r="H167" s="176">
        <v>15.96</v>
      </c>
      <c r="I167" s="177"/>
      <c r="L167" s="173"/>
      <c r="M167" s="178"/>
      <c r="N167" s="179"/>
      <c r="O167" s="179"/>
      <c r="P167" s="179"/>
      <c r="Q167" s="179"/>
      <c r="R167" s="179"/>
      <c r="S167" s="179"/>
      <c r="T167" s="180"/>
      <c r="AT167" s="174" t="s">
        <v>157</v>
      </c>
      <c r="AU167" s="174" t="s">
        <v>126</v>
      </c>
      <c r="AV167" s="14" t="s">
        <v>125</v>
      </c>
      <c r="AW167" s="14" t="s">
        <v>29</v>
      </c>
      <c r="AX167" s="14" t="s">
        <v>80</v>
      </c>
      <c r="AY167" s="174" t="s">
        <v>119</v>
      </c>
    </row>
    <row r="168" spans="1:65" s="12" customFormat="1" ht="22.9" customHeight="1">
      <c r="B168" s="136"/>
      <c r="D168" s="137" t="s">
        <v>72</v>
      </c>
      <c r="E168" s="147" t="s">
        <v>292</v>
      </c>
      <c r="F168" s="147" t="s">
        <v>293</v>
      </c>
      <c r="I168" s="139"/>
      <c r="J168" s="148">
        <f>BK168</f>
        <v>0</v>
      </c>
      <c r="L168" s="136"/>
      <c r="M168" s="141"/>
      <c r="N168" s="142"/>
      <c r="O168" s="142"/>
      <c r="P168" s="143">
        <f>SUM(P169:P197)</f>
        <v>0</v>
      </c>
      <c r="Q168" s="142"/>
      <c r="R168" s="143">
        <f>SUM(R169:R197)</f>
        <v>0</v>
      </c>
      <c r="S168" s="142"/>
      <c r="T168" s="144">
        <f>SUM(T169:T197)</f>
        <v>0</v>
      </c>
      <c r="AR168" s="137" t="s">
        <v>126</v>
      </c>
      <c r="AT168" s="145" t="s">
        <v>72</v>
      </c>
      <c r="AU168" s="145" t="s">
        <v>80</v>
      </c>
      <c r="AY168" s="137" t="s">
        <v>119</v>
      </c>
      <c r="BK168" s="146">
        <f>SUM(BK169:BK197)</f>
        <v>0</v>
      </c>
    </row>
    <row r="169" spans="1:65" s="2" customFormat="1" ht="24.2" customHeight="1">
      <c r="A169" s="31"/>
      <c r="B169" s="149"/>
      <c r="C169" s="150" t="s">
        <v>245</v>
      </c>
      <c r="D169" s="150" t="s">
        <v>121</v>
      </c>
      <c r="E169" s="151" t="s">
        <v>588</v>
      </c>
      <c r="F169" s="152" t="s">
        <v>589</v>
      </c>
      <c r="G169" s="153" t="s">
        <v>183</v>
      </c>
      <c r="H169" s="154">
        <v>868.48</v>
      </c>
      <c r="I169" s="155"/>
      <c r="J169" s="156">
        <f>ROUND(I169*H169,2)</f>
        <v>0</v>
      </c>
      <c r="K169" s="157"/>
      <c r="L169" s="32"/>
      <c r="M169" s="158" t="s">
        <v>1</v>
      </c>
      <c r="N169" s="159" t="s">
        <v>39</v>
      </c>
      <c r="O169" s="60"/>
      <c r="P169" s="160">
        <f>O169*H169</f>
        <v>0</v>
      </c>
      <c r="Q169" s="160">
        <v>0</v>
      </c>
      <c r="R169" s="160">
        <f>Q169*H169</f>
        <v>0</v>
      </c>
      <c r="S169" s="160">
        <v>0</v>
      </c>
      <c r="T169" s="161">
        <f>S169*H169</f>
        <v>0</v>
      </c>
      <c r="U169" s="31"/>
      <c r="V169" s="31"/>
      <c r="W169" s="31"/>
      <c r="X169" s="31"/>
      <c r="Y169" s="31"/>
      <c r="Z169" s="31"/>
      <c r="AA169" s="31"/>
      <c r="AB169" s="31"/>
      <c r="AC169" s="31"/>
      <c r="AD169" s="31"/>
      <c r="AE169" s="31"/>
      <c r="AR169" s="162" t="s">
        <v>196</v>
      </c>
      <c r="AT169" s="162" t="s">
        <v>121</v>
      </c>
      <c r="AU169" s="162" t="s">
        <v>126</v>
      </c>
      <c r="AY169" s="16" t="s">
        <v>119</v>
      </c>
      <c r="BE169" s="163">
        <f>IF(N169="základná",J169,0)</f>
        <v>0</v>
      </c>
      <c r="BF169" s="163">
        <f>IF(N169="znížená",J169,0)</f>
        <v>0</v>
      </c>
      <c r="BG169" s="163">
        <f>IF(N169="zákl. prenesená",J169,0)</f>
        <v>0</v>
      </c>
      <c r="BH169" s="163">
        <f>IF(N169="zníž. prenesená",J169,0)</f>
        <v>0</v>
      </c>
      <c r="BI169" s="163">
        <f>IF(N169="nulová",J169,0)</f>
        <v>0</v>
      </c>
      <c r="BJ169" s="16" t="s">
        <v>126</v>
      </c>
      <c r="BK169" s="163">
        <f>ROUND(I169*H169,2)</f>
        <v>0</v>
      </c>
      <c r="BL169" s="16" t="s">
        <v>196</v>
      </c>
      <c r="BM169" s="162" t="s">
        <v>1022</v>
      </c>
    </row>
    <row r="170" spans="1:65" s="13" customFormat="1">
      <c r="B170" s="164"/>
      <c r="D170" s="165" t="s">
        <v>157</v>
      </c>
      <c r="E170" s="166" t="s">
        <v>1</v>
      </c>
      <c r="F170" s="167" t="s">
        <v>1023</v>
      </c>
      <c r="H170" s="168">
        <v>868.48</v>
      </c>
      <c r="I170" s="169"/>
      <c r="L170" s="164"/>
      <c r="M170" s="170"/>
      <c r="N170" s="171"/>
      <c r="O170" s="171"/>
      <c r="P170" s="171"/>
      <c r="Q170" s="171"/>
      <c r="R170" s="171"/>
      <c r="S170" s="171"/>
      <c r="T170" s="172"/>
      <c r="AT170" s="166" t="s">
        <v>157</v>
      </c>
      <c r="AU170" s="166" t="s">
        <v>126</v>
      </c>
      <c r="AV170" s="13" t="s">
        <v>126</v>
      </c>
      <c r="AW170" s="13" t="s">
        <v>29</v>
      </c>
      <c r="AX170" s="13" t="s">
        <v>73</v>
      </c>
      <c r="AY170" s="166" t="s">
        <v>119</v>
      </c>
    </row>
    <row r="171" spans="1:65" s="14" customFormat="1">
      <c r="B171" s="173"/>
      <c r="D171" s="165" t="s">
        <v>157</v>
      </c>
      <c r="E171" s="174" t="s">
        <v>1</v>
      </c>
      <c r="F171" s="175" t="s">
        <v>159</v>
      </c>
      <c r="H171" s="176">
        <v>868.48</v>
      </c>
      <c r="I171" s="177"/>
      <c r="L171" s="173"/>
      <c r="M171" s="178"/>
      <c r="N171" s="179"/>
      <c r="O171" s="179"/>
      <c r="P171" s="179"/>
      <c r="Q171" s="179"/>
      <c r="R171" s="179"/>
      <c r="S171" s="179"/>
      <c r="T171" s="180"/>
      <c r="AT171" s="174" t="s">
        <v>157</v>
      </c>
      <c r="AU171" s="174" t="s">
        <v>126</v>
      </c>
      <c r="AV171" s="14" t="s">
        <v>125</v>
      </c>
      <c r="AW171" s="14" t="s">
        <v>29</v>
      </c>
      <c r="AX171" s="14" t="s">
        <v>80</v>
      </c>
      <c r="AY171" s="174" t="s">
        <v>119</v>
      </c>
    </row>
    <row r="172" spans="1:65" s="2" customFormat="1" ht="24.2" customHeight="1">
      <c r="A172" s="31"/>
      <c r="B172" s="149"/>
      <c r="C172" s="186" t="s">
        <v>249</v>
      </c>
      <c r="D172" s="186" t="s">
        <v>488</v>
      </c>
      <c r="E172" s="187" t="s">
        <v>595</v>
      </c>
      <c r="F172" s="188" t="s">
        <v>1024</v>
      </c>
      <c r="G172" s="189" t="s">
        <v>155</v>
      </c>
      <c r="H172" s="190">
        <v>0.83399999999999996</v>
      </c>
      <c r="I172" s="191"/>
      <c r="J172" s="192">
        <f>ROUND(I172*H172,2)</f>
        <v>0</v>
      </c>
      <c r="K172" s="193"/>
      <c r="L172" s="194"/>
      <c r="M172" s="195" t="s">
        <v>1</v>
      </c>
      <c r="N172" s="196" t="s">
        <v>39</v>
      </c>
      <c r="O172" s="60"/>
      <c r="P172" s="160">
        <f>O172*H172</f>
        <v>0</v>
      </c>
      <c r="Q172" s="160">
        <v>0</v>
      </c>
      <c r="R172" s="160">
        <f>Q172*H172</f>
        <v>0</v>
      </c>
      <c r="S172" s="160">
        <v>0</v>
      </c>
      <c r="T172" s="161">
        <f>S172*H172</f>
        <v>0</v>
      </c>
      <c r="U172" s="31"/>
      <c r="V172" s="31"/>
      <c r="W172" s="31"/>
      <c r="X172" s="31"/>
      <c r="Y172" s="31"/>
      <c r="Z172" s="31"/>
      <c r="AA172" s="31"/>
      <c r="AB172" s="31"/>
      <c r="AC172" s="31"/>
      <c r="AD172" s="31"/>
      <c r="AE172" s="31"/>
      <c r="AR172" s="162" t="s">
        <v>279</v>
      </c>
      <c r="AT172" s="162" t="s">
        <v>488</v>
      </c>
      <c r="AU172" s="162" t="s">
        <v>126</v>
      </c>
      <c r="AY172" s="16" t="s">
        <v>119</v>
      </c>
      <c r="BE172" s="163">
        <f>IF(N172="základná",J172,0)</f>
        <v>0</v>
      </c>
      <c r="BF172" s="163">
        <f>IF(N172="znížená",J172,0)</f>
        <v>0</v>
      </c>
      <c r="BG172" s="163">
        <f>IF(N172="zákl. prenesená",J172,0)</f>
        <v>0</v>
      </c>
      <c r="BH172" s="163">
        <f>IF(N172="zníž. prenesená",J172,0)</f>
        <v>0</v>
      </c>
      <c r="BI172" s="163">
        <f>IF(N172="nulová",J172,0)</f>
        <v>0</v>
      </c>
      <c r="BJ172" s="16" t="s">
        <v>126</v>
      </c>
      <c r="BK172" s="163">
        <f>ROUND(I172*H172,2)</f>
        <v>0</v>
      </c>
      <c r="BL172" s="16" t="s">
        <v>196</v>
      </c>
      <c r="BM172" s="162" t="s">
        <v>1025</v>
      </c>
    </row>
    <row r="173" spans="1:65" s="13" customFormat="1">
      <c r="B173" s="164"/>
      <c r="D173" s="165" t="s">
        <v>157</v>
      </c>
      <c r="E173" s="166" t="s">
        <v>1</v>
      </c>
      <c r="F173" s="167" t="s">
        <v>1026</v>
      </c>
      <c r="H173" s="168">
        <v>0.83399999999999996</v>
      </c>
      <c r="I173" s="169"/>
      <c r="L173" s="164"/>
      <c r="M173" s="170"/>
      <c r="N173" s="171"/>
      <c r="O173" s="171"/>
      <c r="P173" s="171"/>
      <c r="Q173" s="171"/>
      <c r="R173" s="171"/>
      <c r="S173" s="171"/>
      <c r="T173" s="172"/>
      <c r="AT173" s="166" t="s">
        <v>157</v>
      </c>
      <c r="AU173" s="166" t="s">
        <v>126</v>
      </c>
      <c r="AV173" s="13" t="s">
        <v>126</v>
      </c>
      <c r="AW173" s="13" t="s">
        <v>29</v>
      </c>
      <c r="AX173" s="13" t="s">
        <v>73</v>
      </c>
      <c r="AY173" s="166" t="s">
        <v>119</v>
      </c>
    </row>
    <row r="174" spans="1:65" s="14" customFormat="1">
      <c r="B174" s="173"/>
      <c r="D174" s="165" t="s">
        <v>157</v>
      </c>
      <c r="E174" s="174" t="s">
        <v>1</v>
      </c>
      <c r="F174" s="175" t="s">
        <v>159</v>
      </c>
      <c r="H174" s="176">
        <v>0.83399999999999996</v>
      </c>
      <c r="I174" s="177"/>
      <c r="L174" s="173"/>
      <c r="M174" s="178"/>
      <c r="N174" s="179"/>
      <c r="O174" s="179"/>
      <c r="P174" s="179"/>
      <c r="Q174" s="179"/>
      <c r="R174" s="179"/>
      <c r="S174" s="179"/>
      <c r="T174" s="180"/>
      <c r="AT174" s="174" t="s">
        <v>157</v>
      </c>
      <c r="AU174" s="174" t="s">
        <v>126</v>
      </c>
      <c r="AV174" s="14" t="s">
        <v>125</v>
      </c>
      <c r="AW174" s="14" t="s">
        <v>29</v>
      </c>
      <c r="AX174" s="14" t="s">
        <v>80</v>
      </c>
      <c r="AY174" s="174" t="s">
        <v>119</v>
      </c>
    </row>
    <row r="175" spans="1:65" s="2" customFormat="1" ht="24.2" customHeight="1">
      <c r="A175" s="31"/>
      <c r="B175" s="149"/>
      <c r="C175" s="186" t="s">
        <v>263</v>
      </c>
      <c r="D175" s="186" t="s">
        <v>488</v>
      </c>
      <c r="E175" s="187" t="s">
        <v>599</v>
      </c>
      <c r="F175" s="188" t="s">
        <v>1027</v>
      </c>
      <c r="G175" s="189" t="s">
        <v>155</v>
      </c>
      <c r="H175" s="190">
        <v>0.13100000000000001</v>
      </c>
      <c r="I175" s="191"/>
      <c r="J175" s="192">
        <f>ROUND(I175*H175,2)</f>
        <v>0</v>
      </c>
      <c r="K175" s="193"/>
      <c r="L175" s="194"/>
      <c r="M175" s="195" t="s">
        <v>1</v>
      </c>
      <c r="N175" s="196" t="s">
        <v>39</v>
      </c>
      <c r="O175" s="60"/>
      <c r="P175" s="160">
        <f>O175*H175</f>
        <v>0</v>
      </c>
      <c r="Q175" s="160">
        <v>0</v>
      </c>
      <c r="R175" s="160">
        <f>Q175*H175</f>
        <v>0</v>
      </c>
      <c r="S175" s="160">
        <v>0</v>
      </c>
      <c r="T175" s="161">
        <f>S175*H175</f>
        <v>0</v>
      </c>
      <c r="U175" s="31"/>
      <c r="V175" s="31"/>
      <c r="W175" s="31"/>
      <c r="X175" s="31"/>
      <c r="Y175" s="31"/>
      <c r="Z175" s="31"/>
      <c r="AA175" s="31"/>
      <c r="AB175" s="31"/>
      <c r="AC175" s="31"/>
      <c r="AD175" s="31"/>
      <c r="AE175" s="31"/>
      <c r="AR175" s="162" t="s">
        <v>279</v>
      </c>
      <c r="AT175" s="162" t="s">
        <v>488</v>
      </c>
      <c r="AU175" s="162" t="s">
        <v>126</v>
      </c>
      <c r="AY175" s="16" t="s">
        <v>119</v>
      </c>
      <c r="BE175" s="163">
        <f>IF(N175="základná",J175,0)</f>
        <v>0</v>
      </c>
      <c r="BF175" s="163">
        <f>IF(N175="znížená",J175,0)</f>
        <v>0</v>
      </c>
      <c r="BG175" s="163">
        <f>IF(N175="zákl. prenesená",J175,0)</f>
        <v>0</v>
      </c>
      <c r="BH175" s="163">
        <f>IF(N175="zníž. prenesená",J175,0)</f>
        <v>0</v>
      </c>
      <c r="BI175" s="163">
        <f>IF(N175="nulová",J175,0)</f>
        <v>0</v>
      </c>
      <c r="BJ175" s="16" t="s">
        <v>126</v>
      </c>
      <c r="BK175" s="163">
        <f>ROUND(I175*H175,2)</f>
        <v>0</v>
      </c>
      <c r="BL175" s="16" t="s">
        <v>196</v>
      </c>
      <c r="BM175" s="162" t="s">
        <v>1028</v>
      </c>
    </row>
    <row r="176" spans="1:65" s="13" customFormat="1">
      <c r="B176" s="164"/>
      <c r="D176" s="165" t="s">
        <v>157</v>
      </c>
      <c r="E176" s="166" t="s">
        <v>1</v>
      </c>
      <c r="F176" s="167" t="s">
        <v>1029</v>
      </c>
      <c r="H176" s="168">
        <v>0.13100000000000001</v>
      </c>
      <c r="I176" s="169"/>
      <c r="L176" s="164"/>
      <c r="M176" s="170"/>
      <c r="N176" s="171"/>
      <c r="O176" s="171"/>
      <c r="P176" s="171"/>
      <c r="Q176" s="171"/>
      <c r="R176" s="171"/>
      <c r="S176" s="171"/>
      <c r="T176" s="172"/>
      <c r="AT176" s="166" t="s">
        <v>157</v>
      </c>
      <c r="AU176" s="166" t="s">
        <v>126</v>
      </c>
      <c r="AV176" s="13" t="s">
        <v>126</v>
      </c>
      <c r="AW176" s="13" t="s">
        <v>29</v>
      </c>
      <c r="AX176" s="13" t="s">
        <v>73</v>
      </c>
      <c r="AY176" s="166" t="s">
        <v>119</v>
      </c>
    </row>
    <row r="177" spans="1:65" s="14" customFormat="1">
      <c r="B177" s="173"/>
      <c r="D177" s="165" t="s">
        <v>157</v>
      </c>
      <c r="E177" s="174" t="s">
        <v>1</v>
      </c>
      <c r="F177" s="175" t="s">
        <v>159</v>
      </c>
      <c r="H177" s="176">
        <v>0.13100000000000001</v>
      </c>
      <c r="I177" s="177"/>
      <c r="L177" s="173"/>
      <c r="M177" s="178"/>
      <c r="N177" s="179"/>
      <c r="O177" s="179"/>
      <c r="P177" s="179"/>
      <c r="Q177" s="179"/>
      <c r="R177" s="179"/>
      <c r="S177" s="179"/>
      <c r="T177" s="180"/>
      <c r="AT177" s="174" t="s">
        <v>157</v>
      </c>
      <c r="AU177" s="174" t="s">
        <v>126</v>
      </c>
      <c r="AV177" s="14" t="s">
        <v>125</v>
      </c>
      <c r="AW177" s="14" t="s">
        <v>29</v>
      </c>
      <c r="AX177" s="14" t="s">
        <v>80</v>
      </c>
      <c r="AY177" s="174" t="s">
        <v>119</v>
      </c>
    </row>
    <row r="178" spans="1:65" s="2" customFormat="1" ht="24.2" customHeight="1">
      <c r="A178" s="31"/>
      <c r="B178" s="149"/>
      <c r="C178" s="186" t="s">
        <v>253</v>
      </c>
      <c r="D178" s="186" t="s">
        <v>488</v>
      </c>
      <c r="E178" s="187" t="s">
        <v>605</v>
      </c>
      <c r="F178" s="188" t="s">
        <v>596</v>
      </c>
      <c r="G178" s="189" t="s">
        <v>155</v>
      </c>
      <c r="H178" s="190">
        <v>0.45800000000000002</v>
      </c>
      <c r="I178" s="191"/>
      <c r="J178" s="192">
        <f>ROUND(I178*H178,2)</f>
        <v>0</v>
      </c>
      <c r="K178" s="193"/>
      <c r="L178" s="194"/>
      <c r="M178" s="195" t="s">
        <v>1</v>
      </c>
      <c r="N178" s="196" t="s">
        <v>39</v>
      </c>
      <c r="O178" s="60"/>
      <c r="P178" s="160">
        <f>O178*H178</f>
        <v>0</v>
      </c>
      <c r="Q178" s="160">
        <v>0</v>
      </c>
      <c r="R178" s="160">
        <f>Q178*H178</f>
        <v>0</v>
      </c>
      <c r="S178" s="160">
        <v>0</v>
      </c>
      <c r="T178" s="161">
        <f>S178*H178</f>
        <v>0</v>
      </c>
      <c r="U178" s="31"/>
      <c r="V178" s="31"/>
      <c r="W178" s="31"/>
      <c r="X178" s="31"/>
      <c r="Y178" s="31"/>
      <c r="Z178" s="31"/>
      <c r="AA178" s="31"/>
      <c r="AB178" s="31"/>
      <c r="AC178" s="31"/>
      <c r="AD178" s="31"/>
      <c r="AE178" s="31"/>
      <c r="AR178" s="162" t="s">
        <v>279</v>
      </c>
      <c r="AT178" s="162" t="s">
        <v>488</v>
      </c>
      <c r="AU178" s="162" t="s">
        <v>126</v>
      </c>
      <c r="AY178" s="16" t="s">
        <v>119</v>
      </c>
      <c r="BE178" s="163">
        <f>IF(N178="základná",J178,0)</f>
        <v>0</v>
      </c>
      <c r="BF178" s="163">
        <f>IF(N178="znížená",J178,0)</f>
        <v>0</v>
      </c>
      <c r="BG178" s="163">
        <f>IF(N178="zákl. prenesená",J178,0)</f>
        <v>0</v>
      </c>
      <c r="BH178" s="163">
        <f>IF(N178="zníž. prenesená",J178,0)</f>
        <v>0</v>
      </c>
      <c r="BI178" s="163">
        <f>IF(N178="nulová",J178,0)</f>
        <v>0</v>
      </c>
      <c r="BJ178" s="16" t="s">
        <v>126</v>
      </c>
      <c r="BK178" s="163">
        <f>ROUND(I178*H178,2)</f>
        <v>0</v>
      </c>
      <c r="BL178" s="16" t="s">
        <v>196</v>
      </c>
      <c r="BM178" s="162" t="s">
        <v>1030</v>
      </c>
    </row>
    <row r="179" spans="1:65" s="13" customFormat="1">
      <c r="B179" s="164"/>
      <c r="D179" s="165" t="s">
        <v>157</v>
      </c>
      <c r="E179" s="166" t="s">
        <v>1</v>
      </c>
      <c r="F179" s="167" t="s">
        <v>1031</v>
      </c>
      <c r="H179" s="168">
        <v>0.45800000000000002</v>
      </c>
      <c r="I179" s="169"/>
      <c r="L179" s="164"/>
      <c r="M179" s="170"/>
      <c r="N179" s="171"/>
      <c r="O179" s="171"/>
      <c r="P179" s="171"/>
      <c r="Q179" s="171"/>
      <c r="R179" s="171"/>
      <c r="S179" s="171"/>
      <c r="T179" s="172"/>
      <c r="AT179" s="166" t="s">
        <v>157</v>
      </c>
      <c r="AU179" s="166" t="s">
        <v>126</v>
      </c>
      <c r="AV179" s="13" t="s">
        <v>126</v>
      </c>
      <c r="AW179" s="13" t="s">
        <v>29</v>
      </c>
      <c r="AX179" s="13" t="s">
        <v>73</v>
      </c>
      <c r="AY179" s="166" t="s">
        <v>119</v>
      </c>
    </row>
    <row r="180" spans="1:65" s="14" customFormat="1">
      <c r="B180" s="173"/>
      <c r="D180" s="165" t="s">
        <v>157</v>
      </c>
      <c r="E180" s="174" t="s">
        <v>1</v>
      </c>
      <c r="F180" s="175" t="s">
        <v>159</v>
      </c>
      <c r="H180" s="176">
        <v>0.45800000000000002</v>
      </c>
      <c r="I180" s="177"/>
      <c r="L180" s="173"/>
      <c r="M180" s="178"/>
      <c r="N180" s="179"/>
      <c r="O180" s="179"/>
      <c r="P180" s="179"/>
      <c r="Q180" s="179"/>
      <c r="R180" s="179"/>
      <c r="S180" s="179"/>
      <c r="T180" s="180"/>
      <c r="AT180" s="174" t="s">
        <v>157</v>
      </c>
      <c r="AU180" s="174" t="s">
        <v>126</v>
      </c>
      <c r="AV180" s="14" t="s">
        <v>125</v>
      </c>
      <c r="AW180" s="14" t="s">
        <v>29</v>
      </c>
      <c r="AX180" s="14" t="s">
        <v>80</v>
      </c>
      <c r="AY180" s="174" t="s">
        <v>119</v>
      </c>
    </row>
    <row r="181" spans="1:65" s="2" customFormat="1" ht="24.2" customHeight="1">
      <c r="A181" s="31"/>
      <c r="B181" s="149"/>
      <c r="C181" s="186" t="s">
        <v>258</v>
      </c>
      <c r="D181" s="186" t="s">
        <v>488</v>
      </c>
      <c r="E181" s="187" t="s">
        <v>1032</v>
      </c>
      <c r="F181" s="188" t="s">
        <v>1033</v>
      </c>
      <c r="G181" s="189" t="s">
        <v>155</v>
      </c>
      <c r="H181" s="190">
        <v>1.59</v>
      </c>
      <c r="I181" s="191"/>
      <c r="J181" s="192">
        <f>ROUND(I181*H181,2)</f>
        <v>0</v>
      </c>
      <c r="K181" s="193"/>
      <c r="L181" s="194"/>
      <c r="M181" s="195" t="s">
        <v>1</v>
      </c>
      <c r="N181" s="196" t="s">
        <v>39</v>
      </c>
      <c r="O181" s="60"/>
      <c r="P181" s="160">
        <f>O181*H181</f>
        <v>0</v>
      </c>
      <c r="Q181" s="160">
        <v>0</v>
      </c>
      <c r="R181" s="160">
        <f>Q181*H181</f>
        <v>0</v>
      </c>
      <c r="S181" s="160">
        <v>0</v>
      </c>
      <c r="T181" s="161">
        <f>S181*H181</f>
        <v>0</v>
      </c>
      <c r="U181" s="31"/>
      <c r="V181" s="31"/>
      <c r="W181" s="31"/>
      <c r="X181" s="31"/>
      <c r="Y181" s="31"/>
      <c r="Z181" s="31"/>
      <c r="AA181" s="31"/>
      <c r="AB181" s="31"/>
      <c r="AC181" s="31"/>
      <c r="AD181" s="31"/>
      <c r="AE181" s="31"/>
      <c r="AR181" s="162" t="s">
        <v>279</v>
      </c>
      <c r="AT181" s="162" t="s">
        <v>488</v>
      </c>
      <c r="AU181" s="162" t="s">
        <v>126</v>
      </c>
      <c r="AY181" s="16" t="s">
        <v>119</v>
      </c>
      <c r="BE181" s="163">
        <f>IF(N181="základná",J181,0)</f>
        <v>0</v>
      </c>
      <c r="BF181" s="163">
        <f>IF(N181="znížená",J181,0)</f>
        <v>0</v>
      </c>
      <c r="BG181" s="163">
        <f>IF(N181="zákl. prenesená",J181,0)</f>
        <v>0</v>
      </c>
      <c r="BH181" s="163">
        <f>IF(N181="zníž. prenesená",J181,0)</f>
        <v>0</v>
      </c>
      <c r="BI181" s="163">
        <f>IF(N181="nulová",J181,0)</f>
        <v>0</v>
      </c>
      <c r="BJ181" s="16" t="s">
        <v>126</v>
      </c>
      <c r="BK181" s="163">
        <f>ROUND(I181*H181,2)</f>
        <v>0</v>
      </c>
      <c r="BL181" s="16" t="s">
        <v>196</v>
      </c>
      <c r="BM181" s="162" t="s">
        <v>1034</v>
      </c>
    </row>
    <row r="182" spans="1:65" s="13" customFormat="1">
      <c r="B182" s="164"/>
      <c r="D182" s="165" t="s">
        <v>157</v>
      </c>
      <c r="E182" s="166" t="s">
        <v>1</v>
      </c>
      <c r="F182" s="167" t="s">
        <v>1035</v>
      </c>
      <c r="H182" s="168">
        <v>1.59</v>
      </c>
      <c r="I182" s="169"/>
      <c r="L182" s="164"/>
      <c r="M182" s="170"/>
      <c r="N182" s="171"/>
      <c r="O182" s="171"/>
      <c r="P182" s="171"/>
      <c r="Q182" s="171"/>
      <c r="R182" s="171"/>
      <c r="S182" s="171"/>
      <c r="T182" s="172"/>
      <c r="AT182" s="166" t="s">
        <v>157</v>
      </c>
      <c r="AU182" s="166" t="s">
        <v>126</v>
      </c>
      <c r="AV182" s="13" t="s">
        <v>126</v>
      </c>
      <c r="AW182" s="13" t="s">
        <v>29</v>
      </c>
      <c r="AX182" s="13" t="s">
        <v>73</v>
      </c>
      <c r="AY182" s="166" t="s">
        <v>119</v>
      </c>
    </row>
    <row r="183" spans="1:65" s="14" customFormat="1">
      <c r="B183" s="173"/>
      <c r="D183" s="165" t="s">
        <v>157</v>
      </c>
      <c r="E183" s="174" t="s">
        <v>1</v>
      </c>
      <c r="F183" s="175" t="s">
        <v>159</v>
      </c>
      <c r="H183" s="176">
        <v>1.59</v>
      </c>
      <c r="I183" s="177"/>
      <c r="L183" s="173"/>
      <c r="M183" s="178"/>
      <c r="N183" s="179"/>
      <c r="O183" s="179"/>
      <c r="P183" s="179"/>
      <c r="Q183" s="179"/>
      <c r="R183" s="179"/>
      <c r="S183" s="179"/>
      <c r="T183" s="180"/>
      <c r="AT183" s="174" t="s">
        <v>157</v>
      </c>
      <c r="AU183" s="174" t="s">
        <v>126</v>
      </c>
      <c r="AV183" s="14" t="s">
        <v>125</v>
      </c>
      <c r="AW183" s="14" t="s">
        <v>29</v>
      </c>
      <c r="AX183" s="14" t="s">
        <v>80</v>
      </c>
      <c r="AY183" s="174" t="s">
        <v>119</v>
      </c>
    </row>
    <row r="184" spans="1:65" s="2" customFormat="1" ht="24.2" customHeight="1">
      <c r="A184" s="31"/>
      <c r="B184" s="149"/>
      <c r="C184" s="186" t="s">
        <v>267</v>
      </c>
      <c r="D184" s="186" t="s">
        <v>488</v>
      </c>
      <c r="E184" s="187" t="s">
        <v>1036</v>
      </c>
      <c r="F184" s="188" t="s">
        <v>1037</v>
      </c>
      <c r="G184" s="189" t="s">
        <v>155</v>
      </c>
      <c r="H184" s="190">
        <v>2.6240000000000001</v>
      </c>
      <c r="I184" s="191"/>
      <c r="J184" s="192">
        <f>ROUND(I184*H184,2)</f>
        <v>0</v>
      </c>
      <c r="K184" s="193"/>
      <c r="L184" s="194"/>
      <c r="M184" s="195" t="s">
        <v>1</v>
      </c>
      <c r="N184" s="196" t="s">
        <v>39</v>
      </c>
      <c r="O184" s="60"/>
      <c r="P184" s="160">
        <f>O184*H184</f>
        <v>0</v>
      </c>
      <c r="Q184" s="160">
        <v>0</v>
      </c>
      <c r="R184" s="160">
        <f>Q184*H184</f>
        <v>0</v>
      </c>
      <c r="S184" s="160">
        <v>0</v>
      </c>
      <c r="T184" s="161">
        <f>S184*H184</f>
        <v>0</v>
      </c>
      <c r="U184" s="31"/>
      <c r="V184" s="31"/>
      <c r="W184" s="31"/>
      <c r="X184" s="31"/>
      <c r="Y184" s="31"/>
      <c r="Z184" s="31"/>
      <c r="AA184" s="31"/>
      <c r="AB184" s="31"/>
      <c r="AC184" s="31"/>
      <c r="AD184" s="31"/>
      <c r="AE184" s="31"/>
      <c r="AR184" s="162" t="s">
        <v>279</v>
      </c>
      <c r="AT184" s="162" t="s">
        <v>488</v>
      </c>
      <c r="AU184" s="162" t="s">
        <v>126</v>
      </c>
      <c r="AY184" s="16" t="s">
        <v>119</v>
      </c>
      <c r="BE184" s="163">
        <f>IF(N184="základná",J184,0)</f>
        <v>0</v>
      </c>
      <c r="BF184" s="163">
        <f>IF(N184="znížená",J184,0)</f>
        <v>0</v>
      </c>
      <c r="BG184" s="163">
        <f>IF(N184="zákl. prenesená",J184,0)</f>
        <v>0</v>
      </c>
      <c r="BH184" s="163">
        <f>IF(N184="zníž. prenesená",J184,0)</f>
        <v>0</v>
      </c>
      <c r="BI184" s="163">
        <f>IF(N184="nulová",J184,0)</f>
        <v>0</v>
      </c>
      <c r="BJ184" s="16" t="s">
        <v>126</v>
      </c>
      <c r="BK184" s="163">
        <f>ROUND(I184*H184,2)</f>
        <v>0</v>
      </c>
      <c r="BL184" s="16" t="s">
        <v>196</v>
      </c>
      <c r="BM184" s="162" t="s">
        <v>1038</v>
      </c>
    </row>
    <row r="185" spans="1:65" s="13" customFormat="1">
      <c r="B185" s="164"/>
      <c r="D185" s="165" t="s">
        <v>157</v>
      </c>
      <c r="E185" s="166" t="s">
        <v>1</v>
      </c>
      <c r="F185" s="167" t="s">
        <v>1039</v>
      </c>
      <c r="H185" s="168">
        <v>2.6240000000000001</v>
      </c>
      <c r="I185" s="169"/>
      <c r="L185" s="164"/>
      <c r="M185" s="170"/>
      <c r="N185" s="171"/>
      <c r="O185" s="171"/>
      <c r="P185" s="171"/>
      <c r="Q185" s="171"/>
      <c r="R185" s="171"/>
      <c r="S185" s="171"/>
      <c r="T185" s="172"/>
      <c r="AT185" s="166" t="s">
        <v>157</v>
      </c>
      <c r="AU185" s="166" t="s">
        <v>126</v>
      </c>
      <c r="AV185" s="13" t="s">
        <v>126</v>
      </c>
      <c r="AW185" s="13" t="s">
        <v>29</v>
      </c>
      <c r="AX185" s="13" t="s">
        <v>73</v>
      </c>
      <c r="AY185" s="166" t="s">
        <v>119</v>
      </c>
    </row>
    <row r="186" spans="1:65" s="14" customFormat="1">
      <c r="B186" s="173"/>
      <c r="D186" s="165" t="s">
        <v>157</v>
      </c>
      <c r="E186" s="174" t="s">
        <v>1</v>
      </c>
      <c r="F186" s="175" t="s">
        <v>159</v>
      </c>
      <c r="H186" s="176">
        <v>2.6240000000000001</v>
      </c>
      <c r="I186" s="177"/>
      <c r="L186" s="173"/>
      <c r="M186" s="178"/>
      <c r="N186" s="179"/>
      <c r="O186" s="179"/>
      <c r="P186" s="179"/>
      <c r="Q186" s="179"/>
      <c r="R186" s="179"/>
      <c r="S186" s="179"/>
      <c r="T186" s="180"/>
      <c r="AT186" s="174" t="s">
        <v>157</v>
      </c>
      <c r="AU186" s="174" t="s">
        <v>126</v>
      </c>
      <c r="AV186" s="14" t="s">
        <v>125</v>
      </c>
      <c r="AW186" s="14" t="s">
        <v>29</v>
      </c>
      <c r="AX186" s="14" t="s">
        <v>80</v>
      </c>
      <c r="AY186" s="174" t="s">
        <v>119</v>
      </c>
    </row>
    <row r="187" spans="1:65" s="2" customFormat="1" ht="24.2" customHeight="1">
      <c r="A187" s="31"/>
      <c r="B187" s="149"/>
      <c r="C187" s="186" t="s">
        <v>271</v>
      </c>
      <c r="D187" s="186" t="s">
        <v>488</v>
      </c>
      <c r="E187" s="187" t="s">
        <v>1040</v>
      </c>
      <c r="F187" s="188" t="s">
        <v>1041</v>
      </c>
      <c r="G187" s="189" t="s">
        <v>155</v>
      </c>
      <c r="H187" s="190">
        <v>4.3999999999999997E-2</v>
      </c>
      <c r="I187" s="191"/>
      <c r="J187" s="192">
        <f>ROUND(I187*H187,2)</f>
        <v>0</v>
      </c>
      <c r="K187" s="193"/>
      <c r="L187" s="194"/>
      <c r="M187" s="195" t="s">
        <v>1</v>
      </c>
      <c r="N187" s="196" t="s">
        <v>39</v>
      </c>
      <c r="O187" s="60"/>
      <c r="P187" s="160">
        <f>O187*H187</f>
        <v>0</v>
      </c>
      <c r="Q187" s="160">
        <v>0</v>
      </c>
      <c r="R187" s="160">
        <f>Q187*H187</f>
        <v>0</v>
      </c>
      <c r="S187" s="160">
        <v>0</v>
      </c>
      <c r="T187" s="161">
        <f>S187*H187</f>
        <v>0</v>
      </c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R187" s="162" t="s">
        <v>279</v>
      </c>
      <c r="AT187" s="162" t="s">
        <v>488</v>
      </c>
      <c r="AU187" s="162" t="s">
        <v>126</v>
      </c>
      <c r="AY187" s="16" t="s">
        <v>119</v>
      </c>
      <c r="BE187" s="163">
        <f>IF(N187="základná",J187,0)</f>
        <v>0</v>
      </c>
      <c r="BF187" s="163">
        <f>IF(N187="znížená",J187,0)</f>
        <v>0</v>
      </c>
      <c r="BG187" s="163">
        <f>IF(N187="zákl. prenesená",J187,0)</f>
        <v>0</v>
      </c>
      <c r="BH187" s="163">
        <f>IF(N187="zníž. prenesená",J187,0)</f>
        <v>0</v>
      </c>
      <c r="BI187" s="163">
        <f>IF(N187="nulová",J187,0)</f>
        <v>0</v>
      </c>
      <c r="BJ187" s="16" t="s">
        <v>126</v>
      </c>
      <c r="BK187" s="163">
        <f>ROUND(I187*H187,2)</f>
        <v>0</v>
      </c>
      <c r="BL187" s="16" t="s">
        <v>196</v>
      </c>
      <c r="BM187" s="162" t="s">
        <v>1042</v>
      </c>
    </row>
    <row r="188" spans="1:65" s="13" customFormat="1">
      <c r="B188" s="164"/>
      <c r="D188" s="165" t="s">
        <v>157</v>
      </c>
      <c r="E188" s="166" t="s">
        <v>1</v>
      </c>
      <c r="F188" s="167" t="s">
        <v>1043</v>
      </c>
      <c r="H188" s="168">
        <v>4.3999999999999997E-2</v>
      </c>
      <c r="I188" s="169"/>
      <c r="L188" s="164"/>
      <c r="M188" s="170"/>
      <c r="N188" s="171"/>
      <c r="O188" s="171"/>
      <c r="P188" s="171"/>
      <c r="Q188" s="171"/>
      <c r="R188" s="171"/>
      <c r="S188" s="171"/>
      <c r="T188" s="172"/>
      <c r="AT188" s="166" t="s">
        <v>157</v>
      </c>
      <c r="AU188" s="166" t="s">
        <v>126</v>
      </c>
      <c r="AV188" s="13" t="s">
        <v>126</v>
      </c>
      <c r="AW188" s="13" t="s">
        <v>29</v>
      </c>
      <c r="AX188" s="13" t="s">
        <v>73</v>
      </c>
      <c r="AY188" s="166" t="s">
        <v>119</v>
      </c>
    </row>
    <row r="189" spans="1:65" s="14" customFormat="1">
      <c r="B189" s="173"/>
      <c r="D189" s="165" t="s">
        <v>157</v>
      </c>
      <c r="E189" s="174" t="s">
        <v>1</v>
      </c>
      <c r="F189" s="175" t="s">
        <v>159</v>
      </c>
      <c r="H189" s="176">
        <v>4.3999999999999997E-2</v>
      </c>
      <c r="I189" s="177"/>
      <c r="L189" s="173"/>
      <c r="M189" s="178"/>
      <c r="N189" s="179"/>
      <c r="O189" s="179"/>
      <c r="P189" s="179"/>
      <c r="Q189" s="179"/>
      <c r="R189" s="179"/>
      <c r="S189" s="179"/>
      <c r="T189" s="180"/>
      <c r="AT189" s="174" t="s">
        <v>157</v>
      </c>
      <c r="AU189" s="174" t="s">
        <v>126</v>
      </c>
      <c r="AV189" s="14" t="s">
        <v>125</v>
      </c>
      <c r="AW189" s="14" t="s">
        <v>29</v>
      </c>
      <c r="AX189" s="14" t="s">
        <v>80</v>
      </c>
      <c r="AY189" s="174" t="s">
        <v>119</v>
      </c>
    </row>
    <row r="190" spans="1:65" s="2" customFormat="1" ht="24.2" customHeight="1">
      <c r="A190" s="31"/>
      <c r="B190" s="149"/>
      <c r="C190" s="186" t="s">
        <v>279</v>
      </c>
      <c r="D190" s="186" t="s">
        <v>488</v>
      </c>
      <c r="E190" s="187" t="s">
        <v>1044</v>
      </c>
      <c r="F190" s="188" t="s">
        <v>586</v>
      </c>
      <c r="G190" s="189" t="s">
        <v>155</v>
      </c>
      <c r="H190" s="190">
        <v>3.0640000000000001</v>
      </c>
      <c r="I190" s="191"/>
      <c r="J190" s="192">
        <f>ROUND(I190*H190,2)</f>
        <v>0</v>
      </c>
      <c r="K190" s="193"/>
      <c r="L190" s="194"/>
      <c r="M190" s="195" t="s">
        <v>1</v>
      </c>
      <c r="N190" s="196" t="s">
        <v>39</v>
      </c>
      <c r="O190" s="60"/>
      <c r="P190" s="160">
        <f>O190*H190</f>
        <v>0</v>
      </c>
      <c r="Q190" s="160">
        <v>0</v>
      </c>
      <c r="R190" s="160">
        <f>Q190*H190</f>
        <v>0</v>
      </c>
      <c r="S190" s="160">
        <v>0</v>
      </c>
      <c r="T190" s="161">
        <f>S190*H190</f>
        <v>0</v>
      </c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R190" s="162" t="s">
        <v>279</v>
      </c>
      <c r="AT190" s="162" t="s">
        <v>488</v>
      </c>
      <c r="AU190" s="162" t="s">
        <v>126</v>
      </c>
      <c r="AY190" s="16" t="s">
        <v>119</v>
      </c>
      <c r="BE190" s="163">
        <f>IF(N190="základná",J190,0)</f>
        <v>0</v>
      </c>
      <c r="BF190" s="163">
        <f>IF(N190="znížená",J190,0)</f>
        <v>0</v>
      </c>
      <c r="BG190" s="163">
        <f>IF(N190="zákl. prenesená",J190,0)</f>
        <v>0</v>
      </c>
      <c r="BH190" s="163">
        <f>IF(N190="zníž. prenesená",J190,0)</f>
        <v>0</v>
      </c>
      <c r="BI190" s="163">
        <f>IF(N190="nulová",J190,0)</f>
        <v>0</v>
      </c>
      <c r="BJ190" s="16" t="s">
        <v>126</v>
      </c>
      <c r="BK190" s="163">
        <f>ROUND(I190*H190,2)</f>
        <v>0</v>
      </c>
      <c r="BL190" s="16" t="s">
        <v>196</v>
      </c>
      <c r="BM190" s="162" t="s">
        <v>1045</v>
      </c>
    </row>
    <row r="191" spans="1:65" s="13" customFormat="1">
      <c r="B191" s="164"/>
      <c r="D191" s="165" t="s">
        <v>157</v>
      </c>
      <c r="E191" s="166" t="s">
        <v>1</v>
      </c>
      <c r="F191" s="167" t="s">
        <v>1046</v>
      </c>
      <c r="H191" s="168">
        <v>3.0640000000000001</v>
      </c>
      <c r="I191" s="169"/>
      <c r="L191" s="164"/>
      <c r="M191" s="170"/>
      <c r="N191" s="171"/>
      <c r="O191" s="171"/>
      <c r="P191" s="171"/>
      <c r="Q191" s="171"/>
      <c r="R191" s="171"/>
      <c r="S191" s="171"/>
      <c r="T191" s="172"/>
      <c r="AT191" s="166" t="s">
        <v>157</v>
      </c>
      <c r="AU191" s="166" t="s">
        <v>126</v>
      </c>
      <c r="AV191" s="13" t="s">
        <v>126</v>
      </c>
      <c r="AW191" s="13" t="s">
        <v>29</v>
      </c>
      <c r="AX191" s="13" t="s">
        <v>73</v>
      </c>
      <c r="AY191" s="166" t="s">
        <v>119</v>
      </c>
    </row>
    <row r="192" spans="1:65" s="14" customFormat="1">
      <c r="B192" s="173"/>
      <c r="D192" s="165" t="s">
        <v>157</v>
      </c>
      <c r="E192" s="174" t="s">
        <v>1</v>
      </c>
      <c r="F192" s="175" t="s">
        <v>159</v>
      </c>
      <c r="H192" s="176">
        <v>3.0640000000000001</v>
      </c>
      <c r="I192" s="177"/>
      <c r="L192" s="173"/>
      <c r="M192" s="178"/>
      <c r="N192" s="179"/>
      <c r="O192" s="179"/>
      <c r="P192" s="179"/>
      <c r="Q192" s="179"/>
      <c r="R192" s="179"/>
      <c r="S192" s="179"/>
      <c r="T192" s="180"/>
      <c r="AT192" s="174" t="s">
        <v>157</v>
      </c>
      <c r="AU192" s="174" t="s">
        <v>126</v>
      </c>
      <c r="AV192" s="14" t="s">
        <v>125</v>
      </c>
      <c r="AW192" s="14" t="s">
        <v>29</v>
      </c>
      <c r="AX192" s="14" t="s">
        <v>80</v>
      </c>
      <c r="AY192" s="174" t="s">
        <v>119</v>
      </c>
    </row>
    <row r="193" spans="1:65" s="2" customFormat="1" ht="24.2" customHeight="1">
      <c r="A193" s="31"/>
      <c r="B193" s="149"/>
      <c r="C193" s="150" t="s">
        <v>284</v>
      </c>
      <c r="D193" s="150" t="s">
        <v>121</v>
      </c>
      <c r="E193" s="151" t="s">
        <v>612</v>
      </c>
      <c r="F193" s="152" t="s">
        <v>613</v>
      </c>
      <c r="G193" s="153" t="s">
        <v>124</v>
      </c>
      <c r="H193" s="154">
        <v>15.2</v>
      </c>
      <c r="I193" s="155"/>
      <c r="J193" s="156">
        <f>ROUND(I193*H193,2)</f>
        <v>0</v>
      </c>
      <c r="K193" s="157"/>
      <c r="L193" s="32"/>
      <c r="M193" s="158" t="s">
        <v>1</v>
      </c>
      <c r="N193" s="159" t="s">
        <v>39</v>
      </c>
      <c r="O193" s="60"/>
      <c r="P193" s="160">
        <f>O193*H193</f>
        <v>0</v>
      </c>
      <c r="Q193" s="160">
        <v>0</v>
      </c>
      <c r="R193" s="160">
        <f>Q193*H193</f>
        <v>0</v>
      </c>
      <c r="S193" s="160">
        <v>0</v>
      </c>
      <c r="T193" s="161">
        <f>S193*H193</f>
        <v>0</v>
      </c>
      <c r="U193" s="31"/>
      <c r="V193" s="31"/>
      <c r="W193" s="31"/>
      <c r="X193" s="31"/>
      <c r="Y193" s="31"/>
      <c r="Z193" s="31"/>
      <c r="AA193" s="31"/>
      <c r="AB193" s="31"/>
      <c r="AC193" s="31"/>
      <c r="AD193" s="31"/>
      <c r="AE193" s="31"/>
      <c r="AR193" s="162" t="s">
        <v>196</v>
      </c>
      <c r="AT193" s="162" t="s">
        <v>121</v>
      </c>
      <c r="AU193" s="162" t="s">
        <v>126</v>
      </c>
      <c r="AY193" s="16" t="s">
        <v>119</v>
      </c>
      <c r="BE193" s="163">
        <f>IF(N193="základná",J193,0)</f>
        <v>0</v>
      </c>
      <c r="BF193" s="163">
        <f>IF(N193="znížená",J193,0)</f>
        <v>0</v>
      </c>
      <c r="BG193" s="163">
        <f>IF(N193="zákl. prenesená",J193,0)</f>
        <v>0</v>
      </c>
      <c r="BH193" s="163">
        <f>IF(N193="zníž. prenesená",J193,0)</f>
        <v>0</v>
      </c>
      <c r="BI193" s="163">
        <f>IF(N193="nulová",J193,0)</f>
        <v>0</v>
      </c>
      <c r="BJ193" s="16" t="s">
        <v>126</v>
      </c>
      <c r="BK193" s="163">
        <f>ROUND(I193*H193,2)</f>
        <v>0</v>
      </c>
      <c r="BL193" s="16" t="s">
        <v>196</v>
      </c>
      <c r="BM193" s="162" t="s">
        <v>1047</v>
      </c>
    </row>
    <row r="194" spans="1:65" s="2" customFormat="1" ht="21.75" customHeight="1">
      <c r="A194" s="31"/>
      <c r="B194" s="149"/>
      <c r="C194" s="186" t="s">
        <v>288</v>
      </c>
      <c r="D194" s="186" t="s">
        <v>488</v>
      </c>
      <c r="E194" s="187" t="s">
        <v>616</v>
      </c>
      <c r="F194" s="188" t="s">
        <v>617</v>
      </c>
      <c r="G194" s="189" t="s">
        <v>155</v>
      </c>
      <c r="H194" s="190">
        <v>0.40100000000000002</v>
      </c>
      <c r="I194" s="191"/>
      <c r="J194" s="192">
        <f>ROUND(I194*H194,2)</f>
        <v>0</v>
      </c>
      <c r="K194" s="193"/>
      <c r="L194" s="194"/>
      <c r="M194" s="195" t="s">
        <v>1</v>
      </c>
      <c r="N194" s="196" t="s">
        <v>39</v>
      </c>
      <c r="O194" s="60"/>
      <c r="P194" s="160">
        <f>O194*H194</f>
        <v>0</v>
      </c>
      <c r="Q194" s="160">
        <v>0</v>
      </c>
      <c r="R194" s="160">
        <f>Q194*H194</f>
        <v>0</v>
      </c>
      <c r="S194" s="160">
        <v>0</v>
      </c>
      <c r="T194" s="161">
        <f>S194*H194</f>
        <v>0</v>
      </c>
      <c r="U194" s="31"/>
      <c r="V194" s="31"/>
      <c r="W194" s="31"/>
      <c r="X194" s="31"/>
      <c r="Y194" s="31"/>
      <c r="Z194" s="31"/>
      <c r="AA194" s="31"/>
      <c r="AB194" s="31"/>
      <c r="AC194" s="31"/>
      <c r="AD194" s="31"/>
      <c r="AE194" s="31"/>
      <c r="AR194" s="162" t="s">
        <v>279</v>
      </c>
      <c r="AT194" s="162" t="s">
        <v>488</v>
      </c>
      <c r="AU194" s="162" t="s">
        <v>126</v>
      </c>
      <c r="AY194" s="16" t="s">
        <v>119</v>
      </c>
      <c r="BE194" s="163">
        <f>IF(N194="základná",J194,0)</f>
        <v>0</v>
      </c>
      <c r="BF194" s="163">
        <f>IF(N194="znížená",J194,0)</f>
        <v>0</v>
      </c>
      <c r="BG194" s="163">
        <f>IF(N194="zákl. prenesená",J194,0)</f>
        <v>0</v>
      </c>
      <c r="BH194" s="163">
        <f>IF(N194="zníž. prenesená",J194,0)</f>
        <v>0</v>
      </c>
      <c r="BI194" s="163">
        <f>IF(N194="nulová",J194,0)</f>
        <v>0</v>
      </c>
      <c r="BJ194" s="16" t="s">
        <v>126</v>
      </c>
      <c r="BK194" s="163">
        <f>ROUND(I194*H194,2)</f>
        <v>0</v>
      </c>
      <c r="BL194" s="16" t="s">
        <v>196</v>
      </c>
      <c r="BM194" s="162" t="s">
        <v>1048</v>
      </c>
    </row>
    <row r="195" spans="1:65" s="13" customFormat="1">
      <c r="B195" s="164"/>
      <c r="D195" s="165" t="s">
        <v>157</v>
      </c>
      <c r="E195" s="166" t="s">
        <v>1</v>
      </c>
      <c r="F195" s="167" t="s">
        <v>1049</v>
      </c>
      <c r="H195" s="168">
        <v>0.40100000000000002</v>
      </c>
      <c r="I195" s="169"/>
      <c r="L195" s="164"/>
      <c r="M195" s="170"/>
      <c r="N195" s="171"/>
      <c r="O195" s="171"/>
      <c r="P195" s="171"/>
      <c r="Q195" s="171"/>
      <c r="R195" s="171"/>
      <c r="S195" s="171"/>
      <c r="T195" s="172"/>
      <c r="AT195" s="166" t="s">
        <v>157</v>
      </c>
      <c r="AU195" s="166" t="s">
        <v>126</v>
      </c>
      <c r="AV195" s="13" t="s">
        <v>126</v>
      </c>
      <c r="AW195" s="13" t="s">
        <v>29</v>
      </c>
      <c r="AX195" s="13" t="s">
        <v>73</v>
      </c>
      <c r="AY195" s="166" t="s">
        <v>119</v>
      </c>
    </row>
    <row r="196" spans="1:65" s="14" customFormat="1">
      <c r="B196" s="173"/>
      <c r="D196" s="165" t="s">
        <v>157</v>
      </c>
      <c r="E196" s="174" t="s">
        <v>1</v>
      </c>
      <c r="F196" s="175" t="s">
        <v>159</v>
      </c>
      <c r="H196" s="176">
        <v>0.40100000000000002</v>
      </c>
      <c r="I196" s="177"/>
      <c r="L196" s="173"/>
      <c r="M196" s="178"/>
      <c r="N196" s="179"/>
      <c r="O196" s="179"/>
      <c r="P196" s="179"/>
      <c r="Q196" s="179"/>
      <c r="R196" s="179"/>
      <c r="S196" s="179"/>
      <c r="T196" s="180"/>
      <c r="AT196" s="174" t="s">
        <v>157</v>
      </c>
      <c r="AU196" s="174" t="s">
        <v>126</v>
      </c>
      <c r="AV196" s="14" t="s">
        <v>125</v>
      </c>
      <c r="AW196" s="14" t="s">
        <v>29</v>
      </c>
      <c r="AX196" s="14" t="s">
        <v>80</v>
      </c>
      <c r="AY196" s="174" t="s">
        <v>119</v>
      </c>
    </row>
    <row r="197" spans="1:65" s="2" customFormat="1" ht="16.5" customHeight="1">
      <c r="A197" s="31"/>
      <c r="B197" s="149"/>
      <c r="C197" s="186" t="s">
        <v>294</v>
      </c>
      <c r="D197" s="186" t="s">
        <v>488</v>
      </c>
      <c r="E197" s="187" t="s">
        <v>1050</v>
      </c>
      <c r="F197" s="188" t="s">
        <v>1051</v>
      </c>
      <c r="G197" s="189" t="s">
        <v>124</v>
      </c>
      <c r="H197" s="190">
        <v>15.2</v>
      </c>
      <c r="I197" s="191"/>
      <c r="J197" s="192">
        <f>ROUND(I197*H197,2)</f>
        <v>0</v>
      </c>
      <c r="K197" s="193"/>
      <c r="L197" s="194"/>
      <c r="M197" s="195" t="s">
        <v>1</v>
      </c>
      <c r="N197" s="196" t="s">
        <v>39</v>
      </c>
      <c r="O197" s="60"/>
      <c r="P197" s="160">
        <f>O197*H197</f>
        <v>0</v>
      </c>
      <c r="Q197" s="160">
        <v>0</v>
      </c>
      <c r="R197" s="160">
        <f>Q197*H197</f>
        <v>0</v>
      </c>
      <c r="S197" s="160">
        <v>0</v>
      </c>
      <c r="T197" s="161">
        <f>S197*H197</f>
        <v>0</v>
      </c>
      <c r="U197" s="31"/>
      <c r="V197" s="31"/>
      <c r="W197" s="31"/>
      <c r="X197" s="31"/>
      <c r="Y197" s="31"/>
      <c r="Z197" s="31"/>
      <c r="AA197" s="31"/>
      <c r="AB197" s="31"/>
      <c r="AC197" s="31"/>
      <c r="AD197" s="31"/>
      <c r="AE197" s="31"/>
      <c r="AR197" s="162" t="s">
        <v>279</v>
      </c>
      <c r="AT197" s="162" t="s">
        <v>488</v>
      </c>
      <c r="AU197" s="162" t="s">
        <v>126</v>
      </c>
      <c r="AY197" s="16" t="s">
        <v>119</v>
      </c>
      <c r="BE197" s="163">
        <f>IF(N197="základná",J197,0)</f>
        <v>0</v>
      </c>
      <c r="BF197" s="163">
        <f>IF(N197="znížená",J197,0)</f>
        <v>0</v>
      </c>
      <c r="BG197" s="163">
        <f>IF(N197="zákl. prenesená",J197,0)</f>
        <v>0</v>
      </c>
      <c r="BH197" s="163">
        <f>IF(N197="zníž. prenesená",J197,0)</f>
        <v>0</v>
      </c>
      <c r="BI197" s="163">
        <f>IF(N197="nulová",J197,0)</f>
        <v>0</v>
      </c>
      <c r="BJ197" s="16" t="s">
        <v>126</v>
      </c>
      <c r="BK197" s="163">
        <f>ROUND(I197*H197,2)</f>
        <v>0</v>
      </c>
      <c r="BL197" s="16" t="s">
        <v>196</v>
      </c>
      <c r="BM197" s="162" t="s">
        <v>1052</v>
      </c>
    </row>
    <row r="198" spans="1:65" s="12" customFormat="1" ht="22.9" customHeight="1">
      <c r="B198" s="136"/>
      <c r="D198" s="137" t="s">
        <v>72</v>
      </c>
      <c r="E198" s="147" t="s">
        <v>306</v>
      </c>
      <c r="F198" s="147" t="s">
        <v>307</v>
      </c>
      <c r="I198" s="139"/>
      <c r="J198" s="148">
        <f>BK198</f>
        <v>0</v>
      </c>
      <c r="L198" s="136"/>
      <c r="M198" s="141"/>
      <c r="N198" s="142"/>
      <c r="O198" s="142"/>
      <c r="P198" s="143">
        <f>SUM(P199:P201)</f>
        <v>0</v>
      </c>
      <c r="Q198" s="142"/>
      <c r="R198" s="143">
        <f>SUM(R199:R201)</f>
        <v>0</v>
      </c>
      <c r="S198" s="142"/>
      <c r="T198" s="144">
        <f>SUM(T199:T201)</f>
        <v>0</v>
      </c>
      <c r="AR198" s="137" t="s">
        <v>126</v>
      </c>
      <c r="AT198" s="145" t="s">
        <v>72</v>
      </c>
      <c r="AU198" s="145" t="s">
        <v>80</v>
      </c>
      <c r="AY198" s="137" t="s">
        <v>119</v>
      </c>
      <c r="BK198" s="146">
        <f>SUM(BK199:BK201)</f>
        <v>0</v>
      </c>
    </row>
    <row r="199" spans="1:65" s="2" customFormat="1" ht="24.2" customHeight="1">
      <c r="A199" s="31"/>
      <c r="B199" s="149"/>
      <c r="C199" s="150" t="s">
        <v>301</v>
      </c>
      <c r="D199" s="150" t="s">
        <v>121</v>
      </c>
      <c r="E199" s="151" t="s">
        <v>645</v>
      </c>
      <c r="F199" s="152" t="s">
        <v>646</v>
      </c>
      <c r="G199" s="153" t="s">
        <v>183</v>
      </c>
      <c r="H199" s="154">
        <v>3.85</v>
      </c>
      <c r="I199" s="155"/>
      <c r="J199" s="156">
        <f>ROUND(I199*H199,2)</f>
        <v>0</v>
      </c>
      <c r="K199" s="157"/>
      <c r="L199" s="32"/>
      <c r="M199" s="158" t="s">
        <v>1</v>
      </c>
      <c r="N199" s="159" t="s">
        <v>39</v>
      </c>
      <c r="O199" s="60"/>
      <c r="P199" s="160">
        <f>O199*H199</f>
        <v>0</v>
      </c>
      <c r="Q199" s="160">
        <v>0</v>
      </c>
      <c r="R199" s="160">
        <f>Q199*H199</f>
        <v>0</v>
      </c>
      <c r="S199" s="160">
        <v>0</v>
      </c>
      <c r="T199" s="161">
        <f>S199*H199</f>
        <v>0</v>
      </c>
      <c r="U199" s="31"/>
      <c r="V199" s="31"/>
      <c r="W199" s="31"/>
      <c r="X199" s="31"/>
      <c r="Y199" s="31"/>
      <c r="Z199" s="31"/>
      <c r="AA199" s="31"/>
      <c r="AB199" s="31"/>
      <c r="AC199" s="31"/>
      <c r="AD199" s="31"/>
      <c r="AE199" s="31"/>
      <c r="AR199" s="162" t="s">
        <v>196</v>
      </c>
      <c r="AT199" s="162" t="s">
        <v>121</v>
      </c>
      <c r="AU199" s="162" t="s">
        <v>126</v>
      </c>
      <c r="AY199" s="16" t="s">
        <v>119</v>
      </c>
      <c r="BE199" s="163">
        <f>IF(N199="základná",J199,0)</f>
        <v>0</v>
      </c>
      <c r="BF199" s="163">
        <f>IF(N199="znížená",J199,0)</f>
        <v>0</v>
      </c>
      <c r="BG199" s="163">
        <f>IF(N199="zákl. prenesená",J199,0)</f>
        <v>0</v>
      </c>
      <c r="BH199" s="163">
        <f>IF(N199="zníž. prenesená",J199,0)</f>
        <v>0</v>
      </c>
      <c r="BI199" s="163">
        <f>IF(N199="nulová",J199,0)</f>
        <v>0</v>
      </c>
      <c r="BJ199" s="16" t="s">
        <v>126</v>
      </c>
      <c r="BK199" s="163">
        <f>ROUND(I199*H199,2)</f>
        <v>0</v>
      </c>
      <c r="BL199" s="16" t="s">
        <v>196</v>
      </c>
      <c r="BM199" s="162" t="s">
        <v>1053</v>
      </c>
    </row>
    <row r="200" spans="1:65" s="2" customFormat="1" ht="24.2" customHeight="1">
      <c r="A200" s="31"/>
      <c r="B200" s="149"/>
      <c r="C200" s="150" t="s">
        <v>308</v>
      </c>
      <c r="D200" s="150" t="s">
        <v>121</v>
      </c>
      <c r="E200" s="151" t="s">
        <v>649</v>
      </c>
      <c r="F200" s="152" t="s">
        <v>650</v>
      </c>
      <c r="G200" s="153" t="s">
        <v>183</v>
      </c>
      <c r="H200" s="154">
        <v>2.9</v>
      </c>
      <c r="I200" s="155"/>
      <c r="J200" s="156">
        <f>ROUND(I200*H200,2)</f>
        <v>0</v>
      </c>
      <c r="K200" s="157"/>
      <c r="L200" s="32"/>
      <c r="M200" s="158" t="s">
        <v>1</v>
      </c>
      <c r="N200" s="159" t="s">
        <v>39</v>
      </c>
      <c r="O200" s="60"/>
      <c r="P200" s="160">
        <f>O200*H200</f>
        <v>0</v>
      </c>
      <c r="Q200" s="160">
        <v>0</v>
      </c>
      <c r="R200" s="160">
        <f>Q200*H200</f>
        <v>0</v>
      </c>
      <c r="S200" s="160">
        <v>0</v>
      </c>
      <c r="T200" s="161">
        <f>S200*H200</f>
        <v>0</v>
      </c>
      <c r="U200" s="31"/>
      <c r="V200" s="31"/>
      <c r="W200" s="31"/>
      <c r="X200" s="31"/>
      <c r="Y200" s="31"/>
      <c r="Z200" s="31"/>
      <c r="AA200" s="31"/>
      <c r="AB200" s="31"/>
      <c r="AC200" s="31"/>
      <c r="AD200" s="31"/>
      <c r="AE200" s="31"/>
      <c r="AR200" s="162" t="s">
        <v>196</v>
      </c>
      <c r="AT200" s="162" t="s">
        <v>121</v>
      </c>
      <c r="AU200" s="162" t="s">
        <v>126</v>
      </c>
      <c r="AY200" s="16" t="s">
        <v>119</v>
      </c>
      <c r="BE200" s="163">
        <f>IF(N200="základná",J200,0)</f>
        <v>0</v>
      </c>
      <c r="BF200" s="163">
        <f>IF(N200="znížená",J200,0)</f>
        <v>0</v>
      </c>
      <c r="BG200" s="163">
        <f>IF(N200="zákl. prenesená",J200,0)</f>
        <v>0</v>
      </c>
      <c r="BH200" s="163">
        <f>IF(N200="zníž. prenesená",J200,0)</f>
        <v>0</v>
      </c>
      <c r="BI200" s="163">
        <f>IF(N200="nulová",J200,0)</f>
        <v>0</v>
      </c>
      <c r="BJ200" s="16" t="s">
        <v>126</v>
      </c>
      <c r="BK200" s="163">
        <f>ROUND(I200*H200,2)</f>
        <v>0</v>
      </c>
      <c r="BL200" s="16" t="s">
        <v>196</v>
      </c>
      <c r="BM200" s="162" t="s">
        <v>1054</v>
      </c>
    </row>
    <row r="201" spans="1:65" s="2" customFormat="1" ht="24.2" customHeight="1">
      <c r="A201" s="31"/>
      <c r="B201" s="149"/>
      <c r="C201" s="150" t="s">
        <v>312</v>
      </c>
      <c r="D201" s="150" t="s">
        <v>121</v>
      </c>
      <c r="E201" s="151" t="s">
        <v>653</v>
      </c>
      <c r="F201" s="152" t="s">
        <v>654</v>
      </c>
      <c r="G201" s="153" t="s">
        <v>256</v>
      </c>
      <c r="H201" s="154">
        <v>1.7000000000000001E-2</v>
      </c>
      <c r="I201" s="155"/>
      <c r="J201" s="156">
        <f>ROUND(I201*H201,2)</f>
        <v>0</v>
      </c>
      <c r="K201" s="157"/>
      <c r="L201" s="32"/>
      <c r="M201" s="158" t="s">
        <v>1</v>
      </c>
      <c r="N201" s="159" t="s">
        <v>39</v>
      </c>
      <c r="O201" s="60"/>
      <c r="P201" s="160">
        <f>O201*H201</f>
        <v>0</v>
      </c>
      <c r="Q201" s="160">
        <v>0</v>
      </c>
      <c r="R201" s="160">
        <f>Q201*H201</f>
        <v>0</v>
      </c>
      <c r="S201" s="160">
        <v>0</v>
      </c>
      <c r="T201" s="161">
        <f>S201*H201</f>
        <v>0</v>
      </c>
      <c r="U201" s="31"/>
      <c r="V201" s="31"/>
      <c r="W201" s="31"/>
      <c r="X201" s="31"/>
      <c r="Y201" s="31"/>
      <c r="Z201" s="31"/>
      <c r="AA201" s="31"/>
      <c r="AB201" s="31"/>
      <c r="AC201" s="31"/>
      <c r="AD201" s="31"/>
      <c r="AE201" s="31"/>
      <c r="AR201" s="162" t="s">
        <v>196</v>
      </c>
      <c r="AT201" s="162" t="s">
        <v>121</v>
      </c>
      <c r="AU201" s="162" t="s">
        <v>126</v>
      </c>
      <c r="AY201" s="16" t="s">
        <v>119</v>
      </c>
      <c r="BE201" s="163">
        <f>IF(N201="základná",J201,0)</f>
        <v>0</v>
      </c>
      <c r="BF201" s="163">
        <f>IF(N201="znížená",J201,0)</f>
        <v>0</v>
      </c>
      <c r="BG201" s="163">
        <f>IF(N201="zákl. prenesená",J201,0)</f>
        <v>0</v>
      </c>
      <c r="BH201" s="163">
        <f>IF(N201="zníž. prenesená",J201,0)</f>
        <v>0</v>
      </c>
      <c r="BI201" s="163">
        <f>IF(N201="nulová",J201,0)</f>
        <v>0</v>
      </c>
      <c r="BJ201" s="16" t="s">
        <v>126</v>
      </c>
      <c r="BK201" s="163">
        <f>ROUND(I201*H201,2)</f>
        <v>0</v>
      </c>
      <c r="BL201" s="16" t="s">
        <v>196</v>
      </c>
      <c r="BM201" s="162" t="s">
        <v>1055</v>
      </c>
    </row>
    <row r="202" spans="1:65" s="12" customFormat="1" ht="22.9" customHeight="1">
      <c r="B202" s="136"/>
      <c r="D202" s="137" t="s">
        <v>72</v>
      </c>
      <c r="E202" s="147" t="s">
        <v>815</v>
      </c>
      <c r="F202" s="147" t="s">
        <v>816</v>
      </c>
      <c r="I202" s="139"/>
      <c r="J202" s="148">
        <f>BK202</f>
        <v>0</v>
      </c>
      <c r="L202" s="136"/>
      <c r="M202" s="141"/>
      <c r="N202" s="142"/>
      <c r="O202" s="142"/>
      <c r="P202" s="143">
        <f>P203</f>
        <v>0</v>
      </c>
      <c r="Q202" s="142"/>
      <c r="R202" s="143">
        <f>R203</f>
        <v>0</v>
      </c>
      <c r="S202" s="142"/>
      <c r="T202" s="144">
        <f>T203</f>
        <v>0</v>
      </c>
      <c r="AR202" s="137" t="s">
        <v>126</v>
      </c>
      <c r="AT202" s="145" t="s">
        <v>72</v>
      </c>
      <c r="AU202" s="145" t="s">
        <v>80</v>
      </c>
      <c r="AY202" s="137" t="s">
        <v>119</v>
      </c>
      <c r="BK202" s="146">
        <f>BK203</f>
        <v>0</v>
      </c>
    </row>
    <row r="203" spans="1:65" s="2" customFormat="1" ht="24.2" customHeight="1">
      <c r="A203" s="31"/>
      <c r="B203" s="149"/>
      <c r="C203" s="150" t="s">
        <v>317</v>
      </c>
      <c r="D203" s="150" t="s">
        <v>121</v>
      </c>
      <c r="E203" s="151" t="s">
        <v>1056</v>
      </c>
      <c r="F203" s="152" t="s">
        <v>1057</v>
      </c>
      <c r="G203" s="153" t="s">
        <v>124</v>
      </c>
      <c r="H203" s="154">
        <v>80</v>
      </c>
      <c r="I203" s="155"/>
      <c r="J203" s="156">
        <f>ROUND(I203*H203,2)</f>
        <v>0</v>
      </c>
      <c r="K203" s="157"/>
      <c r="L203" s="32"/>
      <c r="M203" s="181" t="s">
        <v>1</v>
      </c>
      <c r="N203" s="182" t="s">
        <v>39</v>
      </c>
      <c r="O203" s="183"/>
      <c r="P203" s="184">
        <f>O203*H203</f>
        <v>0</v>
      </c>
      <c r="Q203" s="184">
        <v>0</v>
      </c>
      <c r="R203" s="184">
        <f>Q203*H203</f>
        <v>0</v>
      </c>
      <c r="S203" s="184">
        <v>0</v>
      </c>
      <c r="T203" s="185">
        <f>S203*H203</f>
        <v>0</v>
      </c>
      <c r="U203" s="31"/>
      <c r="V203" s="31"/>
      <c r="W203" s="31"/>
      <c r="X203" s="31"/>
      <c r="Y203" s="31"/>
      <c r="Z203" s="31"/>
      <c r="AA203" s="31"/>
      <c r="AB203" s="31"/>
      <c r="AC203" s="31"/>
      <c r="AD203" s="31"/>
      <c r="AE203" s="31"/>
      <c r="AR203" s="162" t="s">
        <v>196</v>
      </c>
      <c r="AT203" s="162" t="s">
        <v>121</v>
      </c>
      <c r="AU203" s="162" t="s">
        <v>126</v>
      </c>
      <c r="AY203" s="16" t="s">
        <v>119</v>
      </c>
      <c r="BE203" s="163">
        <f>IF(N203="základná",J203,0)</f>
        <v>0</v>
      </c>
      <c r="BF203" s="163">
        <f>IF(N203="znížená",J203,0)</f>
        <v>0</v>
      </c>
      <c r="BG203" s="163">
        <f>IF(N203="zákl. prenesená",J203,0)</f>
        <v>0</v>
      </c>
      <c r="BH203" s="163">
        <f>IF(N203="zníž. prenesená",J203,0)</f>
        <v>0</v>
      </c>
      <c r="BI203" s="163">
        <f>IF(N203="nulová",J203,0)</f>
        <v>0</v>
      </c>
      <c r="BJ203" s="16" t="s">
        <v>126</v>
      </c>
      <c r="BK203" s="163">
        <f>ROUND(I203*H203,2)</f>
        <v>0</v>
      </c>
      <c r="BL203" s="16" t="s">
        <v>196</v>
      </c>
      <c r="BM203" s="162" t="s">
        <v>1058</v>
      </c>
    </row>
    <row r="204" spans="1:65" s="2" customFormat="1" ht="6.95" customHeight="1">
      <c r="A204" s="31"/>
      <c r="B204" s="49"/>
      <c r="C204" s="50"/>
      <c r="D204" s="50"/>
      <c r="E204" s="50"/>
      <c r="F204" s="50"/>
      <c r="G204" s="50"/>
      <c r="H204" s="50"/>
      <c r="I204" s="50"/>
      <c r="J204" s="50"/>
      <c r="K204" s="50"/>
      <c r="L204" s="32"/>
      <c r="M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31"/>
      <c r="Z204" s="31"/>
      <c r="AA204" s="31"/>
      <c r="AB204" s="31"/>
      <c r="AC204" s="31"/>
      <c r="AD204" s="31"/>
      <c r="AE204" s="31"/>
    </row>
  </sheetData>
  <autoFilter ref="C126:K20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6</vt:i4>
      </vt:variant>
      <vt:variant>
        <vt:lpstr>Pomenované rozsahy</vt:lpstr>
      </vt:variant>
      <vt:variant>
        <vt:i4>12</vt:i4>
      </vt:variant>
    </vt:vector>
  </HeadingPairs>
  <TitlesOfParts>
    <vt:vector size="18" baseType="lpstr">
      <vt:lpstr>Rekapitulácia stavby</vt:lpstr>
      <vt:lpstr>SO01 TANYA - Búracie práce</vt:lpstr>
      <vt:lpstr>SO01 TANYA - Nový stav</vt:lpstr>
      <vt:lpstr>SO03 VODÁREŇ - Búracie práce</vt:lpstr>
      <vt:lpstr>SO03 VODÁREŇ - Nový stav</vt:lpstr>
      <vt:lpstr>SO05 PERGOLA v záhrade</vt:lpstr>
      <vt:lpstr>'Rekapitulácia stavby'!Názvy_tlače</vt:lpstr>
      <vt:lpstr>'SO01 TANYA - Búracie práce'!Názvy_tlače</vt:lpstr>
      <vt:lpstr>'SO01 TANYA - Nový stav'!Názvy_tlače</vt:lpstr>
      <vt:lpstr>'SO03 VODÁREŇ - Búracie práce'!Názvy_tlače</vt:lpstr>
      <vt:lpstr>'SO03 VODÁREŇ - Nový stav'!Názvy_tlače</vt:lpstr>
      <vt:lpstr>'SO05 PERGOLA v záhrade'!Názvy_tlače</vt:lpstr>
      <vt:lpstr>'Rekapitulácia stavby'!Oblasť_tlače</vt:lpstr>
      <vt:lpstr>'SO01 TANYA - Búracie práce'!Oblasť_tlače</vt:lpstr>
      <vt:lpstr>'SO01 TANYA - Nový stav'!Oblasť_tlače</vt:lpstr>
      <vt:lpstr>'SO03 VODÁREŇ - Búracie práce'!Oblasť_tlače</vt:lpstr>
      <vt:lpstr>'SO03 VODÁREŇ - Nový stav'!Oblasť_tlače</vt:lpstr>
      <vt:lpstr>'SO05 PERGOLA v záhrade'!Oblasť_tlače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Koricansky-PC\Koricansky</dc:creator>
  <cp:lastModifiedBy>Alexander Drexler</cp:lastModifiedBy>
  <dcterms:created xsi:type="dcterms:W3CDTF">2024-04-05T02:59:59Z</dcterms:created>
  <dcterms:modified xsi:type="dcterms:W3CDTF">2024-04-05T10:34:02Z</dcterms:modified>
</cp:coreProperties>
</file>